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5" yWindow="4455" windowWidth="12240" windowHeight="4500"/>
  </bookViews>
  <sheets>
    <sheet name="Muži_HK" sheetId="1" r:id="rId1"/>
    <sheet name="Tabulka" sheetId="2" r:id="rId2"/>
    <sheet name="Přehled" sheetId="3" r:id="rId3"/>
  </sheets>
  <calcPr calcId="145621"/>
</workbook>
</file>

<file path=xl/calcChain.xml><?xml version="1.0" encoding="utf-8"?>
<calcChain xmlns="http://schemas.openxmlformats.org/spreadsheetml/2006/main">
  <c r="S57" i="1" l="1"/>
  <c r="S46" i="1"/>
  <c r="F23" i="3" l="1"/>
  <c r="D23" i="3"/>
  <c r="I19" i="3"/>
  <c r="U11" i="3"/>
  <c r="K19" i="3"/>
  <c r="S11" i="3"/>
  <c r="N27" i="3"/>
  <c r="AE15" i="3"/>
  <c r="P27" i="3"/>
  <c r="AC15" i="3"/>
  <c r="I15" i="3"/>
  <c r="P11" i="3"/>
  <c r="K15" i="3"/>
  <c r="N11" i="3"/>
  <c r="F19" i="3"/>
  <c r="D19" i="3"/>
  <c r="Z27" i="3"/>
  <c r="X27" i="3"/>
  <c r="S23" i="3"/>
  <c r="Z19" i="3"/>
  <c r="U23" i="3"/>
  <c r="X19" i="3"/>
  <c r="F15" i="3"/>
  <c r="D15" i="3"/>
  <c r="I27" i="3"/>
  <c r="AE11" i="3"/>
  <c r="K27" i="3"/>
  <c r="AC11" i="3"/>
  <c r="F11" i="3"/>
  <c r="D11" i="3"/>
  <c r="N23" i="3"/>
  <c r="Z15" i="3"/>
  <c r="P23" i="3"/>
  <c r="X15" i="3"/>
  <c r="S27" i="3"/>
  <c r="AE19" i="3"/>
  <c r="U27" i="3"/>
  <c r="AC19" i="3"/>
  <c r="N19" i="3"/>
  <c r="U15" i="3"/>
  <c r="P19" i="3"/>
  <c r="S15" i="3"/>
  <c r="I23" i="3"/>
  <c r="Z11" i="3" s="1"/>
  <c r="K23" i="3"/>
  <c r="X11" i="3" s="1"/>
  <c r="F27" i="3"/>
  <c r="D27" i="3"/>
  <c r="F22" i="3"/>
  <c r="D22" i="3"/>
  <c r="I18" i="3"/>
  <c r="U10" i="3"/>
  <c r="K18" i="3"/>
  <c r="S10" i="3"/>
  <c r="N26" i="3"/>
  <c r="AE14" i="3"/>
  <c r="P26" i="3"/>
  <c r="AC14" i="3"/>
  <c r="I14" i="3"/>
  <c r="P10" i="3"/>
  <c r="K14" i="3"/>
  <c r="N10" i="3"/>
  <c r="F18" i="3"/>
  <c r="D18" i="3"/>
  <c r="Z26" i="3"/>
  <c r="AC22" i="3"/>
  <c r="X26" i="3"/>
  <c r="AE22" i="3"/>
  <c r="AC23" i="3"/>
  <c r="AE23" i="3"/>
  <c r="S22" i="3"/>
  <c r="Z18" i="3"/>
  <c r="U22" i="3"/>
  <c r="X18" i="3"/>
  <c r="F14" i="3"/>
  <c r="D14" i="3"/>
  <c r="I26" i="3"/>
  <c r="AE10" i="3"/>
  <c r="K26" i="3"/>
  <c r="AC10" i="3"/>
  <c r="F10" i="3"/>
  <c r="D10" i="3"/>
  <c r="N22" i="3"/>
  <c r="Z14" i="3"/>
  <c r="P22" i="3"/>
  <c r="X14" i="3"/>
  <c r="S26" i="3"/>
  <c r="AE18" i="3"/>
  <c r="U26" i="3"/>
  <c r="AC18" i="3"/>
  <c r="N18" i="3"/>
  <c r="U14" i="3"/>
  <c r="P18" i="3"/>
  <c r="S14" i="3"/>
  <c r="I22" i="3"/>
  <c r="Z10" i="3"/>
  <c r="K22" i="3"/>
  <c r="X10" i="3"/>
  <c r="F26" i="3"/>
  <c r="D26" i="3"/>
  <c r="F21" i="3"/>
  <c r="D21" i="3"/>
  <c r="K17" i="3"/>
  <c r="I17" i="3"/>
  <c r="P25" i="3"/>
  <c r="N25" i="3"/>
  <c r="K13" i="3"/>
  <c r="I13" i="3"/>
  <c r="F17" i="3"/>
  <c r="D17" i="3"/>
  <c r="Z25" i="3"/>
  <c r="X25" i="3"/>
  <c r="U21" i="3"/>
  <c r="S21" i="3"/>
  <c r="F13" i="3"/>
  <c r="D13" i="3"/>
  <c r="K25" i="3"/>
  <c r="I25" i="3"/>
  <c r="F9" i="3"/>
  <c r="D9" i="3"/>
  <c r="P21" i="3"/>
  <c r="N21" i="3"/>
  <c r="U25" i="3"/>
  <c r="S25" i="3"/>
  <c r="P17" i="3"/>
  <c r="N17" i="3"/>
  <c r="K21" i="3"/>
  <c r="I21" i="3"/>
  <c r="F25" i="3"/>
  <c r="D25" i="3"/>
  <c r="P20" i="3"/>
  <c r="N20" i="3"/>
  <c r="U24" i="3"/>
  <c r="S24" i="3"/>
  <c r="P16" i="3"/>
  <c r="N16" i="3"/>
  <c r="K20" i="3"/>
  <c r="I20" i="3"/>
  <c r="F24" i="3"/>
  <c r="D24" i="3"/>
  <c r="F20" i="3"/>
  <c r="D20" i="3"/>
  <c r="K16" i="3"/>
  <c r="I16" i="3"/>
  <c r="P24" i="3"/>
  <c r="N24" i="3"/>
  <c r="K12" i="3"/>
  <c r="I12" i="3"/>
  <c r="F16" i="3"/>
  <c r="D16" i="3"/>
  <c r="Z24" i="3"/>
  <c r="X24" i="3"/>
  <c r="U20" i="3"/>
  <c r="S20" i="3"/>
  <c r="F12" i="3"/>
  <c r="D12" i="3"/>
  <c r="I24" i="3"/>
  <c r="K24" i="3"/>
  <c r="F8" i="3"/>
  <c r="D8" i="3"/>
  <c r="AC2" i="3"/>
  <c r="X2" i="3"/>
  <c r="S2" i="3"/>
  <c r="N2" i="3"/>
  <c r="I2" i="3"/>
  <c r="D2" i="3"/>
  <c r="G26" i="3"/>
  <c r="H26" i="3"/>
  <c r="L26" i="3"/>
  <c r="M26" i="3"/>
  <c r="Q26" i="3"/>
  <c r="R26" i="3"/>
  <c r="V26" i="3"/>
  <c r="W26" i="3"/>
  <c r="AA26" i="3"/>
  <c r="AB26" i="3"/>
  <c r="G27" i="3"/>
  <c r="H27" i="3"/>
  <c r="L27" i="3"/>
  <c r="M27" i="3"/>
  <c r="Q27" i="3"/>
  <c r="R27" i="3"/>
  <c r="V27" i="3"/>
  <c r="W27" i="3"/>
  <c r="AA27" i="3"/>
  <c r="AB27" i="3"/>
  <c r="I5" i="3"/>
  <c r="K5" i="3"/>
  <c r="L5" i="3"/>
  <c r="M5" i="3"/>
  <c r="N5" i="3"/>
  <c r="P5" i="3"/>
  <c r="Q5" i="3"/>
  <c r="R5" i="3"/>
  <c r="S5" i="3"/>
  <c r="U5" i="3"/>
  <c r="V5" i="3"/>
  <c r="W5" i="3"/>
  <c r="X5" i="3"/>
  <c r="Z5" i="3"/>
  <c r="AA5" i="3"/>
  <c r="AB5" i="3"/>
  <c r="AC5" i="3"/>
  <c r="AE5" i="3"/>
  <c r="I6" i="3"/>
  <c r="K6" i="3"/>
  <c r="L6" i="3"/>
  <c r="M6" i="3"/>
  <c r="N6" i="3"/>
  <c r="P6" i="3"/>
  <c r="Q6" i="3"/>
  <c r="R6" i="3"/>
  <c r="S6" i="3"/>
  <c r="U6" i="3"/>
  <c r="V6" i="3"/>
  <c r="W6" i="3"/>
  <c r="X6" i="3"/>
  <c r="Z6" i="3"/>
  <c r="AA6" i="3"/>
  <c r="AB6" i="3"/>
  <c r="AC6" i="3"/>
  <c r="AE6" i="3"/>
  <c r="I7" i="3"/>
  <c r="K7" i="3"/>
  <c r="L7" i="3"/>
  <c r="M7" i="3"/>
  <c r="N7" i="3"/>
  <c r="P7" i="3"/>
  <c r="Q7" i="3"/>
  <c r="R7" i="3"/>
  <c r="S7" i="3"/>
  <c r="U7" i="3"/>
  <c r="V7" i="3"/>
  <c r="W7" i="3"/>
  <c r="X7" i="3"/>
  <c r="Z7" i="3"/>
  <c r="AA7" i="3"/>
  <c r="AB7" i="3"/>
  <c r="AC7" i="3"/>
  <c r="AE7" i="3"/>
  <c r="C8" i="3"/>
  <c r="L10" i="2"/>
  <c r="J10" i="2"/>
  <c r="M10" i="1"/>
  <c r="M41" i="1"/>
  <c r="K25" i="1"/>
  <c r="K13" i="1"/>
  <c r="M16" i="1"/>
  <c r="K19" i="1"/>
  <c r="M22" i="1"/>
  <c r="M28" i="1"/>
  <c r="K31" i="1"/>
  <c r="M34" i="1"/>
  <c r="K37" i="1"/>
  <c r="K44" i="1"/>
  <c r="M47" i="1"/>
  <c r="K50" i="1"/>
  <c r="M53" i="1"/>
  <c r="K56" i="1"/>
  <c r="M59" i="1"/>
  <c r="K62" i="1"/>
  <c r="M65" i="1"/>
  <c r="K68" i="1"/>
  <c r="H10" i="2"/>
  <c r="L10" i="1"/>
  <c r="L41" i="1"/>
  <c r="L25" i="1"/>
  <c r="L13" i="1"/>
  <c r="L16" i="1"/>
  <c r="L19" i="1"/>
  <c r="L22" i="1"/>
  <c r="L28" i="1"/>
  <c r="L31" i="1"/>
  <c r="L34" i="1"/>
  <c r="L37" i="1"/>
  <c r="L44" i="1"/>
  <c r="L47" i="1"/>
  <c r="L50" i="1"/>
  <c r="L53" i="1"/>
  <c r="L56" i="1"/>
  <c r="L59" i="1"/>
  <c r="L62" i="1"/>
  <c r="L65" i="1"/>
  <c r="L68" i="1"/>
  <c r="G10" i="2"/>
  <c r="L9" i="2"/>
  <c r="J9" i="2"/>
  <c r="M11" i="1"/>
  <c r="K14" i="1"/>
  <c r="M18" i="1"/>
  <c r="M19" i="1"/>
  <c r="K24" i="1"/>
  <c r="K26" i="1"/>
  <c r="M29" i="1"/>
  <c r="K33" i="1"/>
  <c r="K34" i="1"/>
  <c r="M39" i="1"/>
  <c r="M42" i="1"/>
  <c r="K45" i="1"/>
  <c r="M49" i="1"/>
  <c r="M50" i="1"/>
  <c r="K55" i="1"/>
  <c r="K57" i="1"/>
  <c r="H9" i="2" s="1"/>
  <c r="M60" i="1"/>
  <c r="K64" i="1"/>
  <c r="K65" i="1"/>
  <c r="M70" i="1"/>
  <c r="L11" i="1"/>
  <c r="L14" i="1"/>
  <c r="L18" i="1"/>
  <c r="L24" i="1"/>
  <c r="L26" i="1"/>
  <c r="L29" i="1"/>
  <c r="L33" i="1"/>
  <c r="L39" i="1"/>
  <c r="L42" i="1"/>
  <c r="L45" i="1"/>
  <c r="L49" i="1"/>
  <c r="L55" i="1"/>
  <c r="L57" i="1"/>
  <c r="L60" i="1"/>
  <c r="L64" i="1"/>
  <c r="L70" i="1"/>
  <c r="G9" i="2"/>
  <c r="L8" i="2"/>
  <c r="J8" i="2"/>
  <c r="M12" i="1"/>
  <c r="M13" i="1"/>
  <c r="K18" i="1"/>
  <c r="M20" i="1"/>
  <c r="K23" i="1"/>
  <c r="K27" i="1"/>
  <c r="K28" i="1"/>
  <c r="M33" i="1"/>
  <c r="K35" i="1"/>
  <c r="M38" i="1"/>
  <c r="M43" i="1"/>
  <c r="M44" i="1"/>
  <c r="K49" i="1"/>
  <c r="M51" i="1"/>
  <c r="K54" i="1"/>
  <c r="K58" i="1"/>
  <c r="K59" i="1"/>
  <c r="M64" i="1"/>
  <c r="K66" i="1"/>
  <c r="M69" i="1"/>
  <c r="H8" i="2"/>
  <c r="L12" i="1"/>
  <c r="L20" i="1"/>
  <c r="L23" i="1"/>
  <c r="L27" i="1"/>
  <c r="L35" i="1"/>
  <c r="L38" i="1"/>
  <c r="L43" i="1"/>
  <c r="L51" i="1"/>
  <c r="L54" i="1"/>
  <c r="L58" i="1"/>
  <c r="L66" i="1"/>
  <c r="L69" i="1"/>
  <c r="G8" i="2"/>
  <c r="L7" i="2"/>
  <c r="J7" i="2"/>
  <c r="K12" i="1"/>
  <c r="M14" i="1"/>
  <c r="K17" i="1"/>
  <c r="M21" i="1"/>
  <c r="K22" i="1"/>
  <c r="M27" i="1"/>
  <c r="K29" i="1"/>
  <c r="M32" i="1"/>
  <c r="K36" i="1"/>
  <c r="M37" i="1"/>
  <c r="K43" i="1"/>
  <c r="M45" i="1"/>
  <c r="K48" i="1"/>
  <c r="M52" i="1"/>
  <c r="K53" i="1"/>
  <c r="M58" i="1"/>
  <c r="K60" i="1"/>
  <c r="M63" i="1"/>
  <c r="K67" i="1"/>
  <c r="M68" i="1"/>
  <c r="H7" i="2"/>
  <c r="L17" i="1"/>
  <c r="L21" i="1"/>
  <c r="L32" i="1"/>
  <c r="L36" i="1"/>
  <c r="L48" i="1"/>
  <c r="L52" i="1"/>
  <c r="L63" i="1"/>
  <c r="L67" i="1"/>
  <c r="G7" i="2"/>
  <c r="L6" i="2"/>
  <c r="J6" i="2"/>
  <c r="K11" i="1"/>
  <c r="M15" i="1"/>
  <c r="K16" i="1"/>
  <c r="K21" i="1"/>
  <c r="M23" i="1"/>
  <c r="M26" i="1"/>
  <c r="K30" i="1"/>
  <c r="M31" i="1"/>
  <c r="M36" i="1"/>
  <c r="K38" i="1"/>
  <c r="K42" i="1"/>
  <c r="M46" i="1"/>
  <c r="K47" i="1"/>
  <c r="K52" i="1"/>
  <c r="M54" i="1"/>
  <c r="M57" i="1"/>
  <c r="H6" i="2" s="1"/>
  <c r="K61" i="1"/>
  <c r="M62" i="1"/>
  <c r="M67" i="1"/>
  <c r="K69" i="1"/>
  <c r="L15" i="1"/>
  <c r="L30" i="1"/>
  <c r="L46" i="1"/>
  <c r="L61" i="1"/>
  <c r="G6" i="2"/>
  <c r="L5" i="2"/>
  <c r="J5" i="2"/>
  <c r="K10" i="1"/>
  <c r="K41" i="1"/>
  <c r="M25" i="1"/>
  <c r="K15" i="1"/>
  <c r="H5" i="2" s="1"/>
  <c r="I5" i="2" s="1"/>
  <c r="N5" i="2" s="1"/>
  <c r="M17" i="1"/>
  <c r="K20" i="1"/>
  <c r="M24" i="1"/>
  <c r="M30" i="1"/>
  <c r="K32" i="1"/>
  <c r="M35" i="1"/>
  <c r="K39" i="1"/>
  <c r="K46" i="1"/>
  <c r="M48" i="1"/>
  <c r="K51" i="1"/>
  <c r="M55" i="1"/>
  <c r="M56" i="1"/>
  <c r="M61" i="1"/>
  <c r="K63" i="1"/>
  <c r="M66" i="1"/>
  <c r="K70" i="1"/>
  <c r="G5" i="2"/>
  <c r="H38" i="1"/>
  <c r="H69" i="1"/>
  <c r="S70" i="1"/>
  <c r="O70" i="1"/>
  <c r="J70" i="1"/>
  <c r="H70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E70" i="1"/>
  <c r="C70" i="1"/>
  <c r="S69" i="1"/>
  <c r="O69" i="1"/>
  <c r="J69" i="1"/>
  <c r="E69" i="1"/>
  <c r="C69" i="1"/>
  <c r="S68" i="1"/>
  <c r="O68" i="1"/>
  <c r="J68" i="1"/>
  <c r="H68" i="1"/>
  <c r="E68" i="1"/>
  <c r="C68" i="1"/>
  <c r="S67" i="1"/>
  <c r="O67" i="1"/>
  <c r="J67" i="1"/>
  <c r="H67" i="1"/>
  <c r="E67" i="1"/>
  <c r="C67" i="1"/>
  <c r="S66" i="1"/>
  <c r="O66" i="1"/>
  <c r="J66" i="1"/>
  <c r="H66" i="1"/>
  <c r="E66" i="1"/>
  <c r="C66" i="1"/>
  <c r="S65" i="1"/>
  <c r="O65" i="1"/>
  <c r="J65" i="1"/>
  <c r="H65" i="1"/>
  <c r="E65" i="1"/>
  <c r="C65" i="1"/>
  <c r="S64" i="1"/>
  <c r="O64" i="1"/>
  <c r="J64" i="1"/>
  <c r="H64" i="1"/>
  <c r="E64" i="1"/>
  <c r="C64" i="1"/>
  <c r="S63" i="1"/>
  <c r="O63" i="1"/>
  <c r="J63" i="1"/>
  <c r="H63" i="1"/>
  <c r="E63" i="1"/>
  <c r="C63" i="1"/>
  <c r="S62" i="1"/>
  <c r="O62" i="1"/>
  <c r="J62" i="1"/>
  <c r="H62" i="1"/>
  <c r="E62" i="1"/>
  <c r="C62" i="1"/>
  <c r="S61" i="1"/>
  <c r="O61" i="1"/>
  <c r="J61" i="1"/>
  <c r="H61" i="1"/>
  <c r="E61" i="1"/>
  <c r="C61" i="1"/>
  <c r="S60" i="1"/>
  <c r="O60" i="1"/>
  <c r="J60" i="1"/>
  <c r="H60" i="1"/>
  <c r="E60" i="1"/>
  <c r="C60" i="1"/>
  <c r="S59" i="1"/>
  <c r="O59" i="1"/>
  <c r="J59" i="1"/>
  <c r="H59" i="1"/>
  <c r="E59" i="1"/>
  <c r="C59" i="1"/>
  <c r="S58" i="1"/>
  <c r="O58" i="1"/>
  <c r="J58" i="1"/>
  <c r="H58" i="1"/>
  <c r="E58" i="1"/>
  <c r="C58" i="1"/>
  <c r="O57" i="1"/>
  <c r="J57" i="1"/>
  <c r="H57" i="1"/>
  <c r="E57" i="1"/>
  <c r="C57" i="1"/>
  <c r="S56" i="1"/>
  <c r="O56" i="1"/>
  <c r="J56" i="1"/>
  <c r="H56" i="1"/>
  <c r="E56" i="1"/>
  <c r="C56" i="1"/>
  <c r="S55" i="1"/>
  <c r="O55" i="1"/>
  <c r="J55" i="1"/>
  <c r="H55" i="1"/>
  <c r="E55" i="1"/>
  <c r="C55" i="1"/>
  <c r="S54" i="1"/>
  <c r="O54" i="1"/>
  <c r="J54" i="1"/>
  <c r="H54" i="1"/>
  <c r="E54" i="1"/>
  <c r="C54" i="1"/>
  <c r="S53" i="1"/>
  <c r="O53" i="1"/>
  <c r="J53" i="1"/>
  <c r="H53" i="1"/>
  <c r="E53" i="1"/>
  <c r="C53" i="1"/>
  <c r="S52" i="1"/>
  <c r="O52" i="1"/>
  <c r="J52" i="1"/>
  <c r="H52" i="1"/>
  <c r="E52" i="1"/>
  <c r="C52" i="1"/>
  <c r="S51" i="1"/>
  <c r="O51" i="1"/>
  <c r="J51" i="1"/>
  <c r="H51" i="1"/>
  <c r="E51" i="1"/>
  <c r="C51" i="1"/>
  <c r="S50" i="1"/>
  <c r="O50" i="1"/>
  <c r="J50" i="1"/>
  <c r="H50" i="1"/>
  <c r="E50" i="1"/>
  <c r="C50" i="1"/>
  <c r="S49" i="1"/>
  <c r="O49" i="1"/>
  <c r="J49" i="1"/>
  <c r="H49" i="1"/>
  <c r="E49" i="1"/>
  <c r="C49" i="1"/>
  <c r="S48" i="1"/>
  <c r="O48" i="1"/>
  <c r="J48" i="1"/>
  <c r="H48" i="1"/>
  <c r="E48" i="1"/>
  <c r="C48" i="1"/>
  <c r="S47" i="1"/>
  <c r="O47" i="1"/>
  <c r="J47" i="1"/>
  <c r="H47" i="1"/>
  <c r="E47" i="1"/>
  <c r="C47" i="1"/>
  <c r="O46" i="1"/>
  <c r="J46" i="1"/>
  <c r="H46" i="1"/>
  <c r="E46" i="1"/>
  <c r="C46" i="1"/>
  <c r="S45" i="1"/>
  <c r="O45" i="1"/>
  <c r="J45" i="1"/>
  <c r="H45" i="1"/>
  <c r="E45" i="1"/>
  <c r="S44" i="1"/>
  <c r="O44" i="1"/>
  <c r="J44" i="1"/>
  <c r="H44" i="1"/>
  <c r="E44" i="1"/>
  <c r="C44" i="1"/>
  <c r="S43" i="1"/>
  <c r="O43" i="1"/>
  <c r="J43" i="1"/>
  <c r="H43" i="1"/>
  <c r="E43" i="1"/>
  <c r="C43" i="1"/>
  <c r="S42" i="1"/>
  <c r="O42" i="1"/>
  <c r="J42" i="1"/>
  <c r="H42" i="1"/>
  <c r="E42" i="1"/>
  <c r="C42" i="1"/>
  <c r="S41" i="1"/>
  <c r="O41" i="1"/>
  <c r="J41" i="1"/>
  <c r="H41" i="1"/>
  <c r="C41" i="1"/>
  <c r="H37" i="1"/>
  <c r="J34" i="1"/>
  <c r="H31" i="1"/>
  <c r="J28" i="1"/>
  <c r="H25" i="1"/>
  <c r="J22" i="1"/>
  <c r="H19" i="1"/>
  <c r="J16" i="1"/>
  <c r="H13" i="1"/>
  <c r="J10" i="1"/>
  <c r="J39" i="1"/>
  <c r="H34" i="1"/>
  <c r="H33" i="1"/>
  <c r="J29" i="1"/>
  <c r="H26" i="1"/>
  <c r="H24" i="1"/>
  <c r="J19" i="1"/>
  <c r="J18" i="1"/>
  <c r="H14" i="1"/>
  <c r="J11" i="1"/>
  <c r="J38" i="1"/>
  <c r="H35" i="1"/>
  <c r="J33" i="1"/>
  <c r="H28" i="1"/>
  <c r="H27" i="1"/>
  <c r="H23" i="1"/>
  <c r="J20" i="1"/>
  <c r="H18" i="1"/>
  <c r="J13" i="1"/>
  <c r="J12" i="1"/>
  <c r="J37" i="1"/>
  <c r="H36" i="1"/>
  <c r="J32" i="1"/>
  <c r="H29" i="1"/>
  <c r="J27" i="1"/>
  <c r="H22" i="1"/>
  <c r="J21" i="1"/>
  <c r="H17" i="1"/>
  <c r="J14" i="1"/>
  <c r="H12" i="1"/>
  <c r="J36" i="1"/>
  <c r="J31" i="1"/>
  <c r="H30" i="1"/>
  <c r="J26" i="1"/>
  <c r="J23" i="1"/>
  <c r="H21" i="1"/>
  <c r="H16" i="1"/>
  <c r="J15" i="1"/>
  <c r="H11" i="1"/>
  <c r="H39" i="1"/>
  <c r="J35" i="1"/>
  <c r="H32" i="1"/>
  <c r="J30" i="1"/>
  <c r="J25" i="1"/>
  <c r="J24" i="1"/>
  <c r="H20" i="1"/>
  <c r="J17" i="1"/>
  <c r="H15" i="1"/>
  <c r="H10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24" i="3"/>
  <c r="C20" i="3"/>
  <c r="C16" i="3"/>
  <c r="C12" i="3"/>
  <c r="C4" i="3"/>
  <c r="AN2" i="3"/>
  <c r="G4" i="3"/>
  <c r="H4" i="3"/>
  <c r="I4" i="3"/>
  <c r="K4" i="3"/>
  <c r="L4" i="3"/>
  <c r="N4" i="3"/>
  <c r="P4" i="3"/>
  <c r="Q4" i="3"/>
  <c r="R4" i="3"/>
  <c r="S4" i="3"/>
  <c r="U4" i="3"/>
  <c r="V4" i="3"/>
  <c r="W4" i="3"/>
  <c r="X4" i="3"/>
  <c r="Z4" i="3"/>
  <c r="AA4" i="3"/>
  <c r="AB4" i="3"/>
  <c r="AC4" i="3"/>
  <c r="AE4" i="3"/>
  <c r="AF4" i="3" s="1"/>
  <c r="AG4" i="3"/>
  <c r="AH4" i="3"/>
  <c r="AI4" i="3"/>
  <c r="AJ4" i="3"/>
  <c r="AK4" i="3"/>
  <c r="AL4" i="3"/>
  <c r="AM4" i="3"/>
  <c r="AN4" i="3"/>
  <c r="AP4" i="3"/>
  <c r="AQ4" i="3"/>
  <c r="AR4" i="3"/>
  <c r="AS4" i="3"/>
  <c r="AT4" i="3"/>
  <c r="AW4" i="3"/>
  <c r="AX4" i="3"/>
  <c r="G5" i="3"/>
  <c r="H5" i="3"/>
  <c r="AF5" i="3"/>
  <c r="AG5" i="3"/>
  <c r="AH5" i="3"/>
  <c r="AI5" i="3"/>
  <c r="AJ5" i="3"/>
  <c r="AK5" i="3"/>
  <c r="AL5" i="3"/>
  <c r="AM5" i="3"/>
  <c r="AN5" i="3"/>
  <c r="AP5" i="3"/>
  <c r="AQ5" i="3"/>
  <c r="AR5" i="3"/>
  <c r="AS5" i="3"/>
  <c r="AT5" i="3"/>
  <c r="AU5" i="3"/>
  <c r="AV5" i="3"/>
  <c r="AW5" i="3"/>
  <c r="AX5" i="3"/>
  <c r="G8" i="3"/>
  <c r="H8" i="3"/>
  <c r="L8" i="3"/>
  <c r="M8" i="3"/>
  <c r="N8" i="3"/>
  <c r="P8" i="3"/>
  <c r="Q8" i="3"/>
  <c r="R8" i="3"/>
  <c r="S8" i="3"/>
  <c r="U8" i="3"/>
  <c r="V8" i="3"/>
  <c r="W8" i="3"/>
  <c r="X8" i="3"/>
  <c r="Z8" i="3"/>
  <c r="AA8" i="3"/>
  <c r="AB8" i="3"/>
  <c r="AC8" i="3"/>
  <c r="AE8" i="3"/>
  <c r="AF8" i="3"/>
  <c r="AG8" i="3"/>
  <c r="AH8" i="3"/>
  <c r="AI8" i="3"/>
  <c r="AJ8" i="3"/>
  <c r="AK8" i="3"/>
  <c r="AL8" i="3"/>
  <c r="AM8" i="3"/>
  <c r="AN8" i="3"/>
  <c r="AP8" i="3"/>
  <c r="AQ8" i="3"/>
  <c r="AR8" i="3"/>
  <c r="AS8" i="3"/>
  <c r="AT8" i="3"/>
  <c r="AU8" i="3"/>
  <c r="AV8" i="3"/>
  <c r="AW8" i="3"/>
  <c r="AX8" i="3"/>
  <c r="G9" i="3"/>
  <c r="H9" i="3"/>
  <c r="L9" i="3"/>
  <c r="M9" i="3"/>
  <c r="N9" i="3"/>
  <c r="P9" i="3"/>
  <c r="Q9" i="3"/>
  <c r="R9" i="3"/>
  <c r="S9" i="3"/>
  <c r="U9" i="3"/>
  <c r="V9" i="3"/>
  <c r="W9" i="3"/>
  <c r="X9" i="3"/>
  <c r="Z9" i="3"/>
  <c r="AA9" i="3"/>
  <c r="AB9" i="3"/>
  <c r="AC9" i="3"/>
  <c r="AE9" i="3"/>
  <c r="AF9" i="3"/>
  <c r="AG9" i="3"/>
  <c r="AH9" i="3"/>
  <c r="AI9" i="3"/>
  <c r="AJ9" i="3"/>
  <c r="AK9" i="3"/>
  <c r="AL9" i="3"/>
  <c r="AM9" i="3"/>
  <c r="AN9" i="3"/>
  <c r="AP9" i="3"/>
  <c r="AQ9" i="3"/>
  <c r="AR9" i="3"/>
  <c r="AS9" i="3"/>
  <c r="AT9" i="3"/>
  <c r="AU9" i="3"/>
  <c r="AV9" i="3"/>
  <c r="AW9" i="3"/>
  <c r="AX9" i="3"/>
  <c r="G12" i="3"/>
  <c r="H12" i="3"/>
  <c r="L12" i="3"/>
  <c r="M12" i="3"/>
  <c r="Q12" i="3"/>
  <c r="R12" i="3"/>
  <c r="S12" i="3"/>
  <c r="U12" i="3"/>
  <c r="V12" i="3"/>
  <c r="W12" i="3"/>
  <c r="X12" i="3"/>
  <c r="Z12" i="3"/>
  <c r="AA12" i="3"/>
  <c r="AB12" i="3"/>
  <c r="AC12" i="3"/>
  <c r="AE12" i="3"/>
  <c r="AF12" i="3"/>
  <c r="AG12" i="3"/>
  <c r="AH12" i="3"/>
  <c r="AI12" i="3"/>
  <c r="AJ12" i="3"/>
  <c r="AK12" i="3"/>
  <c r="AL12" i="3"/>
  <c r="AM12" i="3"/>
  <c r="AN12" i="3"/>
  <c r="AP12" i="3"/>
  <c r="AQ12" i="3"/>
  <c r="AR12" i="3"/>
  <c r="AS12" i="3"/>
  <c r="AT12" i="3"/>
  <c r="AU12" i="3"/>
  <c r="AV12" i="3"/>
  <c r="AW12" i="3"/>
  <c r="AX12" i="3"/>
  <c r="G13" i="3"/>
  <c r="H13" i="3"/>
  <c r="L13" i="3"/>
  <c r="M13" i="3"/>
  <c r="Q13" i="3"/>
  <c r="R13" i="3"/>
  <c r="S13" i="3"/>
  <c r="U13" i="3"/>
  <c r="V13" i="3"/>
  <c r="W13" i="3"/>
  <c r="X13" i="3"/>
  <c r="Z13" i="3"/>
  <c r="AA13" i="3"/>
  <c r="AB13" i="3"/>
  <c r="AC13" i="3"/>
  <c r="AE13" i="3"/>
  <c r="AF13" i="3"/>
  <c r="AG13" i="3"/>
  <c r="AH13" i="3"/>
  <c r="AI13" i="3"/>
  <c r="AJ13" i="3"/>
  <c r="AK13" i="3"/>
  <c r="AL13" i="3"/>
  <c r="AM13" i="3"/>
  <c r="AN13" i="3"/>
  <c r="AP13" i="3"/>
  <c r="AQ13" i="3"/>
  <c r="AR13" i="3"/>
  <c r="AS13" i="3"/>
  <c r="AT13" i="3"/>
  <c r="AU13" i="3"/>
  <c r="AV13" i="3"/>
  <c r="AW13" i="3"/>
  <c r="AX13" i="3"/>
  <c r="G16" i="3"/>
  <c r="H16" i="3"/>
  <c r="L16" i="3"/>
  <c r="M16" i="3"/>
  <c r="Q16" i="3"/>
  <c r="R16" i="3"/>
  <c r="V16" i="3"/>
  <c r="W16" i="3"/>
  <c r="X16" i="3"/>
  <c r="Z16" i="3"/>
  <c r="AA16" i="3"/>
  <c r="AB16" i="3"/>
  <c r="AC16" i="3"/>
  <c r="AE16" i="3"/>
  <c r="AF16" i="3"/>
  <c r="AG16" i="3"/>
  <c r="AH16" i="3"/>
  <c r="AI16" i="3"/>
  <c r="AJ16" i="3"/>
  <c r="AK16" i="3"/>
  <c r="AL16" i="3"/>
  <c r="AM16" i="3"/>
  <c r="AN16" i="3"/>
  <c r="AP16" i="3"/>
  <c r="AQ16" i="3"/>
  <c r="AR16" i="3"/>
  <c r="AS16" i="3"/>
  <c r="AT16" i="3"/>
  <c r="AU16" i="3"/>
  <c r="AV16" i="3"/>
  <c r="AW16" i="3"/>
  <c r="AX16" i="3"/>
  <c r="G17" i="3"/>
  <c r="H17" i="3"/>
  <c r="L17" i="3"/>
  <c r="M17" i="3"/>
  <c r="Q17" i="3"/>
  <c r="R17" i="3"/>
  <c r="V17" i="3"/>
  <c r="W17" i="3"/>
  <c r="X17" i="3"/>
  <c r="Z17" i="3"/>
  <c r="AA17" i="3"/>
  <c r="AB17" i="3"/>
  <c r="AC17" i="3"/>
  <c r="AE17" i="3"/>
  <c r="AF17" i="3"/>
  <c r="AG17" i="3"/>
  <c r="AH17" i="3"/>
  <c r="AI17" i="3"/>
  <c r="AJ17" i="3"/>
  <c r="AK17" i="3"/>
  <c r="AL17" i="3"/>
  <c r="AM17" i="3"/>
  <c r="AN17" i="3"/>
  <c r="AP17" i="3"/>
  <c r="AQ17" i="3"/>
  <c r="AR17" i="3"/>
  <c r="AS17" i="3"/>
  <c r="AT17" i="3"/>
  <c r="AU17" i="3"/>
  <c r="AV17" i="3"/>
  <c r="AW17" i="3"/>
  <c r="AX17" i="3"/>
  <c r="G20" i="3"/>
  <c r="H20" i="3"/>
  <c r="L20" i="3"/>
  <c r="M20" i="3"/>
  <c r="Q20" i="3"/>
  <c r="R20" i="3"/>
  <c r="V20" i="3"/>
  <c r="W20" i="3"/>
  <c r="AA20" i="3"/>
  <c r="AB20" i="3"/>
  <c r="AC20" i="3"/>
  <c r="AE20" i="3"/>
  <c r="AF20" i="3"/>
  <c r="AG20" i="3"/>
  <c r="AH20" i="3"/>
  <c r="AI20" i="3"/>
  <c r="AJ20" i="3"/>
  <c r="AK20" i="3"/>
  <c r="AL20" i="3"/>
  <c r="AM20" i="3"/>
  <c r="AN20" i="3"/>
  <c r="AP20" i="3"/>
  <c r="AQ20" i="3"/>
  <c r="AR20" i="3"/>
  <c r="AS20" i="3"/>
  <c r="AT20" i="3"/>
  <c r="AU20" i="3"/>
  <c r="AV20" i="3"/>
  <c r="AW20" i="3"/>
  <c r="AX20" i="3"/>
  <c r="G21" i="3"/>
  <c r="H21" i="3"/>
  <c r="L21" i="3"/>
  <c r="M21" i="3"/>
  <c r="Q21" i="3"/>
  <c r="R21" i="3"/>
  <c r="V21" i="3"/>
  <c r="W21" i="3"/>
  <c r="AA21" i="3"/>
  <c r="AB21" i="3"/>
  <c r="AC21" i="3"/>
  <c r="AE21" i="3"/>
  <c r="AF21" i="3"/>
  <c r="AG21" i="3"/>
  <c r="AH21" i="3"/>
  <c r="AI21" i="3"/>
  <c r="AJ21" i="3"/>
  <c r="AK21" i="3"/>
  <c r="AL21" i="3"/>
  <c r="AM21" i="3"/>
  <c r="AN21" i="3"/>
  <c r="AP21" i="3"/>
  <c r="AQ21" i="3"/>
  <c r="AR21" i="3"/>
  <c r="AS21" i="3"/>
  <c r="AT21" i="3"/>
  <c r="AU21" i="3"/>
  <c r="AV21" i="3"/>
  <c r="AW21" i="3"/>
  <c r="AX21" i="3"/>
  <c r="G24" i="3"/>
  <c r="H24" i="3"/>
  <c r="L24" i="3"/>
  <c r="M24" i="3"/>
  <c r="Q24" i="3"/>
  <c r="R24" i="3"/>
  <c r="V24" i="3"/>
  <c r="W24" i="3"/>
  <c r="AA24" i="3"/>
  <c r="AB24" i="3"/>
  <c r="AF24" i="3"/>
  <c r="AG24" i="3"/>
  <c r="AH24" i="3"/>
  <c r="AI24" i="3"/>
  <c r="AJ24" i="3"/>
  <c r="AK24" i="3"/>
  <c r="AL24" i="3"/>
  <c r="AM24" i="3"/>
  <c r="AN24" i="3"/>
  <c r="AP24" i="3"/>
  <c r="AQ24" i="3"/>
  <c r="AR24" i="3"/>
  <c r="AS24" i="3"/>
  <c r="AT24" i="3"/>
  <c r="AU24" i="3"/>
  <c r="AV24" i="3"/>
  <c r="AW24" i="3"/>
  <c r="AX24" i="3"/>
  <c r="G25" i="3"/>
  <c r="H25" i="3"/>
  <c r="L25" i="3"/>
  <c r="M25" i="3"/>
  <c r="Q25" i="3"/>
  <c r="R25" i="3"/>
  <c r="V25" i="3"/>
  <c r="W25" i="3"/>
  <c r="AA25" i="3"/>
  <c r="AB25" i="3"/>
  <c r="AF25" i="3"/>
  <c r="AG25" i="3"/>
  <c r="AH25" i="3"/>
  <c r="AI25" i="3"/>
  <c r="AJ25" i="3"/>
  <c r="AK25" i="3"/>
  <c r="AL25" i="3"/>
  <c r="AM25" i="3"/>
  <c r="AN25" i="3"/>
  <c r="AP25" i="3"/>
  <c r="AQ25" i="3"/>
  <c r="AR25" i="3"/>
  <c r="AS25" i="3"/>
  <c r="AT25" i="3"/>
  <c r="AU25" i="3"/>
  <c r="AV25" i="3"/>
  <c r="AW25" i="3"/>
  <c r="AX25" i="3"/>
  <c r="D5" i="2"/>
  <c r="C11" i="1"/>
  <c r="C12" i="1"/>
  <c r="C13" i="1"/>
  <c r="C14" i="1"/>
  <c r="C15" i="1"/>
  <c r="C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S10" i="1"/>
  <c r="O10" i="1"/>
  <c r="F4" i="1"/>
  <c r="F5" i="1"/>
  <c r="F6" i="1"/>
  <c r="F7" i="1"/>
  <c r="F8" i="1"/>
  <c r="D10" i="2"/>
  <c r="D9" i="2"/>
  <c r="D8" i="2"/>
  <c r="D7" i="2"/>
  <c r="D6" i="2"/>
  <c r="D1" i="2"/>
  <c r="M6" i="2"/>
  <c r="M7" i="2"/>
  <c r="M8" i="2"/>
  <c r="M9" i="2"/>
  <c r="M10" i="2"/>
  <c r="M5" i="2"/>
  <c r="E3" i="2"/>
  <c r="I7" i="2"/>
  <c r="N7" i="2"/>
  <c r="I8" i="2"/>
  <c r="N8" i="2"/>
  <c r="I10" i="2"/>
  <c r="N10" i="2" s="1"/>
  <c r="M4" i="3" l="1"/>
  <c r="AV4" i="3" s="1"/>
  <c r="AU4" i="3"/>
  <c r="I6" i="2"/>
  <c r="N6" i="2" s="1"/>
  <c r="I9" i="2"/>
  <c r="N9" i="2"/>
</calcChain>
</file>

<file path=xl/sharedStrings.xml><?xml version="1.0" encoding="utf-8"?>
<sst xmlns="http://schemas.openxmlformats.org/spreadsheetml/2006/main" count="311" uniqueCount="33">
  <si>
    <t>Okres Hradec Králové 2017 - 2018</t>
  </si>
  <si>
    <t>HK</t>
  </si>
  <si>
    <t>-</t>
  </si>
  <si>
    <t>Pořadí po</t>
  </si>
  <si>
    <t>. odehraném kole</t>
  </si>
  <si>
    <t>.</t>
  </si>
  <si>
    <t>:</t>
  </si>
  <si>
    <t xml:space="preserve"> b.</t>
  </si>
  <si>
    <t>Okres Hradec Králové</t>
  </si>
  <si>
    <t>2017 - 2018</t>
  </si>
  <si>
    <t>V</t>
  </si>
  <si>
    <t>P</t>
  </si>
  <si>
    <t>Skóre</t>
  </si>
  <si>
    <t>D/O</t>
  </si>
  <si>
    <t>BK 92</t>
  </si>
  <si>
    <t>ALKON interier</t>
  </si>
  <si>
    <t>Košíkařský kroužek</t>
  </si>
  <si>
    <t>Sokol Slezské Předměstí</t>
  </si>
  <si>
    <t>BK NAPOS Vysoká n.L.</t>
  </si>
  <si>
    <t>BK REBELS Hradec Králové</t>
  </si>
  <si>
    <t>18.30</t>
  </si>
  <si>
    <t>18.00</t>
  </si>
  <si>
    <t>19.00</t>
  </si>
  <si>
    <t>20.30</t>
  </si>
  <si>
    <t xml:space="preserve"> </t>
  </si>
  <si>
    <t>Svoboda K</t>
  </si>
  <si>
    <t>Zima</t>
  </si>
  <si>
    <t>Hartig</t>
  </si>
  <si>
    <t>Michlík</t>
  </si>
  <si>
    <t>Svoboda K.</t>
  </si>
  <si>
    <t>Pilný</t>
  </si>
  <si>
    <t>odloženo</t>
  </si>
  <si>
    <t xml:space="preserve">Svoboda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</si>
</sst>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dd/mm/yy"/>
    <numFmt numFmtId="166" formatCode="dddd"/>
  </numFmts>
  <fonts count="32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i/>
      <sz val="12"/>
      <name val="Arial CE"/>
      <family val="2"/>
      <charset val="238"/>
    </font>
    <font>
      <sz val="10"/>
      <color indexed="10"/>
      <name val="Arial CE"/>
      <charset val="238"/>
    </font>
    <font>
      <i/>
      <sz val="8"/>
      <name val="Arial CE"/>
      <charset val="238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12"/>
      <name val="Arial CE"/>
      <charset val="238"/>
    </font>
    <font>
      <i/>
      <sz val="14"/>
      <name val="Arial CE"/>
      <family val="2"/>
      <charset val="238"/>
    </font>
    <font>
      <i/>
      <sz val="11"/>
      <name val="Arial CE"/>
      <charset val="238"/>
    </font>
    <font>
      <b/>
      <sz val="8"/>
      <name val="Arial CE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dotted">
        <color indexed="64"/>
      </top>
      <bottom style="dotted">
        <color indexed="64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" fillId="18" borderId="6" applyNumberFormat="0" applyFont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73">
    <xf numFmtId="0" fontId="0" fillId="0" borderId="0" xfId="0"/>
    <xf numFmtId="0" fontId="0" fillId="0" borderId="0" xfId="0" applyAlignment="1" applyProtection="1">
      <alignment horizontal="right"/>
      <protection hidden="1"/>
    </xf>
    <xf numFmtId="164" fontId="0" fillId="0" borderId="0" xfId="0" applyNumberFormat="1" applyAlignment="1" applyProtection="1">
      <alignment horizontal="left"/>
      <protection hidden="1"/>
    </xf>
    <xf numFmtId="0" fontId="0" fillId="0" borderId="0" xfId="0" applyProtection="1"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0" fontId="3" fillId="0" borderId="0" xfId="0" applyNumberFormat="1" applyFont="1" applyAlignment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166" fontId="2" fillId="0" borderId="0" xfId="0" applyNumberFormat="1" applyFont="1" applyAlignment="1" applyProtection="1">
      <alignment horizontal="center"/>
      <protection hidden="1"/>
    </xf>
    <xf numFmtId="166" fontId="2" fillId="0" borderId="0" xfId="0" applyNumberFormat="1" applyFont="1" applyBorder="1" applyAlignment="1" applyProtection="1">
      <alignment horizontal="center"/>
      <protection hidden="1"/>
    </xf>
    <xf numFmtId="0" fontId="2" fillId="24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12" xfId="0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164" fontId="0" fillId="0" borderId="0" xfId="0" applyNumberForma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Protection="1">
      <protection hidden="1"/>
    </xf>
    <xf numFmtId="0" fontId="0" fillId="0" borderId="15" xfId="0" applyBorder="1" applyProtection="1"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23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left"/>
      <protection hidden="1"/>
    </xf>
    <xf numFmtId="0" fontId="8" fillId="0" borderId="12" xfId="0" applyFont="1" applyBorder="1" applyAlignment="1" applyProtection="1">
      <alignment horizontal="left"/>
      <protection hidden="1"/>
    </xf>
    <xf numFmtId="0" fontId="0" fillId="0" borderId="25" xfId="0" applyBorder="1" applyProtection="1">
      <protection hidden="1"/>
    </xf>
    <xf numFmtId="0" fontId="0" fillId="0" borderId="26" xfId="0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/>
      <protection hidden="1"/>
    </xf>
    <xf numFmtId="0" fontId="0" fillId="0" borderId="28" xfId="0" applyFill="1" applyBorder="1" applyAlignment="1" applyProtection="1">
      <alignment horizontal="center"/>
      <protection hidden="1"/>
    </xf>
    <xf numFmtId="0" fontId="0" fillId="0" borderId="29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30" xfId="0" applyFill="1" applyBorder="1" applyAlignment="1" applyProtection="1">
      <alignment horizontal="center"/>
      <protection hidden="1"/>
    </xf>
    <xf numFmtId="0" fontId="0" fillId="0" borderId="31" xfId="0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left" vertical="center" wrapText="1"/>
      <protection hidden="1"/>
    </xf>
    <xf numFmtId="0" fontId="0" fillId="0" borderId="23" xfId="0" applyBorder="1" applyAlignment="1"/>
    <xf numFmtId="0" fontId="0" fillId="0" borderId="32" xfId="0" applyBorder="1" applyAlignment="1"/>
    <xf numFmtId="165" fontId="2" fillId="0" borderId="0" xfId="0" applyNumberFormat="1" applyFont="1" applyProtection="1"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49" fontId="4" fillId="0" borderId="0" xfId="0" applyNumberFormat="1" applyFont="1" applyProtection="1">
      <protection hidden="1"/>
    </xf>
    <xf numFmtId="165" fontId="2" fillId="0" borderId="0" xfId="0" applyNumberFormat="1" applyFont="1" applyBorder="1" applyProtection="1"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0" fontId="28" fillId="0" borderId="12" xfId="0" applyFont="1" applyBorder="1" applyProtection="1">
      <protection hidden="1"/>
    </xf>
    <xf numFmtId="0" fontId="28" fillId="0" borderId="10" xfId="0" applyFont="1" applyBorder="1" applyProtection="1">
      <protection hidden="1"/>
    </xf>
    <xf numFmtId="0" fontId="28" fillId="0" borderId="11" xfId="0" applyFont="1" applyBorder="1" applyProtection="1">
      <protection hidden="1"/>
    </xf>
    <xf numFmtId="0" fontId="29" fillId="0" borderId="0" xfId="0" applyFont="1" applyAlignment="1" applyProtection="1">
      <protection hidden="1"/>
    </xf>
    <xf numFmtId="0" fontId="30" fillId="0" borderId="0" xfId="0" applyFont="1" applyProtection="1">
      <protection hidden="1"/>
    </xf>
    <xf numFmtId="0" fontId="30" fillId="0" borderId="0" xfId="0" applyNumberFormat="1" applyFont="1" applyAlignment="1" applyProtection="1">
      <alignment horizontal="right"/>
      <protection hidden="1"/>
    </xf>
    <xf numFmtId="0" fontId="28" fillId="0" borderId="12" xfId="0" applyFont="1" applyBorder="1" applyAlignment="1" applyProtection="1">
      <alignment horizontal="center"/>
      <protection hidden="1"/>
    </xf>
    <xf numFmtId="0" fontId="28" fillId="0" borderId="12" xfId="0" applyNumberFormat="1" applyFont="1" applyBorder="1" applyProtection="1">
      <protection hidden="1"/>
    </xf>
    <xf numFmtId="0" fontId="28" fillId="0" borderId="10" xfId="0" applyFont="1" applyBorder="1" applyAlignment="1" applyProtection="1">
      <alignment horizontal="center"/>
      <protection hidden="1"/>
    </xf>
    <xf numFmtId="0" fontId="28" fillId="0" borderId="10" xfId="0" applyNumberFormat="1" applyFont="1" applyBorder="1" applyProtection="1">
      <protection hidden="1"/>
    </xf>
    <xf numFmtId="0" fontId="28" fillId="0" borderId="11" xfId="0" applyFont="1" applyBorder="1" applyAlignment="1" applyProtection="1">
      <alignment horizontal="center"/>
      <protection hidden="1"/>
    </xf>
    <xf numFmtId="0" fontId="28" fillId="0" borderId="11" xfId="0" applyNumberFormat="1" applyFont="1" applyBorder="1" applyProtection="1">
      <protection hidden="1"/>
    </xf>
    <xf numFmtId="0" fontId="0" fillId="0" borderId="0" xfId="0" applyFill="1" applyBorder="1" applyProtection="1">
      <protection hidden="1"/>
    </xf>
    <xf numFmtId="165" fontId="2" fillId="24" borderId="13" xfId="0" applyNumberFormat="1" applyFont="1" applyFill="1" applyBorder="1" applyProtection="1">
      <protection locked="0"/>
    </xf>
    <xf numFmtId="166" fontId="2" fillId="0" borderId="13" xfId="0" applyNumberFormat="1" applyFont="1" applyBorder="1" applyAlignment="1" applyProtection="1">
      <alignment horizontal="center"/>
      <protection hidden="1"/>
    </xf>
    <xf numFmtId="49" fontId="2" fillId="24" borderId="13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right"/>
      <protection hidden="1"/>
    </xf>
    <xf numFmtId="164" fontId="0" fillId="0" borderId="13" xfId="0" applyNumberFormat="1" applyBorder="1" applyAlignment="1" applyProtection="1">
      <alignment horizontal="left"/>
      <protection hidden="1"/>
    </xf>
    <xf numFmtId="0" fontId="0" fillId="0" borderId="13" xfId="0" applyBorder="1" applyProtection="1">
      <protection hidden="1"/>
    </xf>
    <xf numFmtId="0" fontId="2" fillId="0" borderId="13" xfId="0" applyFont="1" applyBorder="1" applyAlignment="1" applyProtection="1">
      <alignment horizontal="left"/>
      <protection hidden="1"/>
    </xf>
    <xf numFmtId="49" fontId="0" fillId="0" borderId="13" xfId="0" applyNumberForma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left"/>
      <protection hidden="1"/>
    </xf>
    <xf numFmtId="0" fontId="0" fillId="24" borderId="13" xfId="0" applyFill="1" applyBorder="1" applyProtection="1">
      <protection locked="0"/>
    </xf>
    <xf numFmtId="0" fontId="6" fillId="0" borderId="13" xfId="0" applyNumberFormat="1" applyFont="1" applyBorder="1" applyAlignment="1" applyProtection="1">
      <alignment horizontal="center"/>
      <protection hidden="1"/>
    </xf>
    <xf numFmtId="0" fontId="2" fillId="24" borderId="13" xfId="0" applyFont="1" applyFill="1" applyBorder="1" applyProtection="1">
      <protection locked="0"/>
    </xf>
    <xf numFmtId="0" fontId="0" fillId="0" borderId="13" xfId="0" applyNumberFormat="1" applyBorder="1" applyAlignment="1" applyProtection="1">
      <alignment horizontal="center"/>
      <protection hidden="1"/>
    </xf>
    <xf numFmtId="165" fontId="2" fillId="24" borderId="0" xfId="0" applyNumberFormat="1" applyFont="1" applyFill="1" applyBorder="1" applyProtection="1">
      <protection locked="0"/>
    </xf>
    <xf numFmtId="49" fontId="2" fillId="2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hidden="1"/>
    </xf>
    <xf numFmtId="0" fontId="0" fillId="24" borderId="0" xfId="0" applyFill="1" applyBorder="1" applyProtection="1">
      <protection locked="0"/>
    </xf>
    <xf numFmtId="0" fontId="6" fillId="0" borderId="0" xfId="0" applyNumberFormat="1" applyFont="1" applyBorder="1" applyAlignment="1" applyProtection="1">
      <alignment horizontal="center"/>
      <protection hidden="1"/>
    </xf>
    <xf numFmtId="0" fontId="7" fillId="24" borderId="0" xfId="0" applyFont="1" applyFill="1" applyBorder="1" applyProtection="1">
      <protection locked="0"/>
    </xf>
    <xf numFmtId="0" fontId="0" fillId="0" borderId="0" xfId="0" applyNumberFormat="1" applyBorder="1" applyAlignment="1" applyProtection="1">
      <alignment horizontal="center"/>
      <protection hidden="1"/>
    </xf>
    <xf numFmtId="0" fontId="5" fillId="24" borderId="0" xfId="0" applyFont="1" applyFill="1" applyBorder="1" applyProtection="1">
      <protection locked="0"/>
    </xf>
    <xf numFmtId="0" fontId="7" fillId="24" borderId="13" xfId="0" applyFont="1" applyFill="1" applyBorder="1" applyProtection="1">
      <protection locked="0"/>
    </xf>
    <xf numFmtId="0" fontId="5" fillId="24" borderId="13" xfId="0" applyFont="1" applyFill="1" applyBorder="1" applyProtection="1">
      <protection locked="0"/>
    </xf>
    <xf numFmtId="0" fontId="2" fillId="24" borderId="0" xfId="0" applyFont="1" applyFill="1" applyBorder="1" applyProtection="1">
      <protection locked="0"/>
    </xf>
    <xf numFmtId="0" fontId="8" fillId="0" borderId="27" xfId="0" applyFont="1" applyBorder="1" applyAlignment="1" applyProtection="1">
      <alignment horizontal="left"/>
      <protection hidden="1"/>
    </xf>
    <xf numFmtId="0" fontId="2" fillId="0" borderId="27" xfId="0" applyFont="1" applyBorder="1" applyAlignment="1" applyProtection="1">
      <alignment horizontal="left"/>
      <protection hidden="1"/>
    </xf>
    <xf numFmtId="165" fontId="2" fillId="24" borderId="27" xfId="0" applyNumberFormat="1" applyFont="1" applyFill="1" applyBorder="1" applyProtection="1">
      <protection locked="0"/>
    </xf>
    <xf numFmtId="166" fontId="2" fillId="0" borderId="27" xfId="0" applyNumberFormat="1" applyFont="1" applyBorder="1" applyAlignment="1" applyProtection="1">
      <alignment horizontal="center"/>
      <protection hidden="1"/>
    </xf>
    <xf numFmtId="49" fontId="2" fillId="24" borderId="27" xfId="0" applyNumberFormat="1" applyFon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right"/>
      <protection hidden="1"/>
    </xf>
    <xf numFmtId="164" fontId="0" fillId="0" borderId="27" xfId="0" applyNumberFormat="1" applyBorder="1" applyAlignment="1" applyProtection="1">
      <alignment horizontal="left"/>
      <protection hidden="1"/>
    </xf>
    <xf numFmtId="0" fontId="0" fillId="0" borderId="27" xfId="0" applyBorder="1" applyProtection="1">
      <protection hidden="1"/>
    </xf>
    <xf numFmtId="49" fontId="0" fillId="0" borderId="27" xfId="0" applyNumberForma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left"/>
      <protection hidden="1"/>
    </xf>
    <xf numFmtId="0" fontId="0" fillId="24" borderId="27" xfId="0" applyFill="1" applyBorder="1" applyProtection="1">
      <protection locked="0"/>
    </xf>
    <xf numFmtId="0" fontId="6" fillId="0" borderId="27" xfId="0" applyNumberFormat="1" applyFont="1" applyBorder="1" applyAlignment="1" applyProtection="1">
      <alignment horizontal="center"/>
      <protection hidden="1"/>
    </xf>
    <xf numFmtId="0" fontId="2" fillId="24" borderId="27" xfId="0" applyFont="1" applyFill="1" applyBorder="1" applyProtection="1">
      <protection locked="0"/>
    </xf>
    <xf numFmtId="0" fontId="0" fillId="0" borderId="27" xfId="0" applyNumberFormat="1" applyBorder="1" applyAlignment="1" applyProtection="1">
      <alignment horizontal="center"/>
      <protection hidden="1"/>
    </xf>
    <xf numFmtId="0" fontId="5" fillId="24" borderId="27" xfId="0" applyFont="1" applyFill="1" applyBorder="1" applyProtection="1">
      <protection locked="0"/>
    </xf>
    <xf numFmtId="165" fontId="2" fillId="24" borderId="48" xfId="0" applyNumberFormat="1" applyFont="1" applyFill="1" applyBorder="1" applyProtection="1">
      <protection locked="0"/>
    </xf>
    <xf numFmtId="166" fontId="2" fillId="0" borderId="48" xfId="0" applyNumberFormat="1" applyFont="1" applyBorder="1" applyAlignment="1" applyProtection="1">
      <alignment horizontal="center"/>
      <protection hidden="1"/>
    </xf>
    <xf numFmtId="49" fontId="2" fillId="24" borderId="48" xfId="0" applyNumberFormat="1" applyFont="1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right"/>
      <protection hidden="1"/>
    </xf>
    <xf numFmtId="164" fontId="0" fillId="0" borderId="48" xfId="0" applyNumberFormat="1" applyBorder="1" applyAlignment="1" applyProtection="1">
      <alignment horizontal="left"/>
      <protection hidden="1"/>
    </xf>
    <xf numFmtId="0" fontId="0" fillId="0" borderId="48" xfId="0" applyBorder="1" applyProtection="1">
      <protection hidden="1"/>
    </xf>
    <xf numFmtId="0" fontId="2" fillId="0" borderId="48" xfId="0" applyFont="1" applyBorder="1" applyAlignment="1" applyProtection="1">
      <alignment horizontal="left"/>
      <protection hidden="1"/>
    </xf>
    <xf numFmtId="49" fontId="0" fillId="0" borderId="48" xfId="0" applyNumberFormat="1" applyBorder="1" applyAlignment="1" applyProtection="1">
      <alignment horizontal="center"/>
      <protection hidden="1"/>
    </xf>
    <xf numFmtId="0" fontId="8" fillId="0" borderId="48" xfId="0" applyFont="1" applyBorder="1" applyAlignment="1" applyProtection="1">
      <alignment horizontal="left"/>
      <protection hidden="1"/>
    </xf>
    <xf numFmtId="0" fontId="0" fillId="0" borderId="48" xfId="0" applyBorder="1" applyAlignment="1" applyProtection="1">
      <alignment horizontal="left"/>
      <protection hidden="1"/>
    </xf>
    <xf numFmtId="0" fontId="0" fillId="24" borderId="48" xfId="0" applyFill="1" applyBorder="1" applyProtection="1">
      <protection locked="0"/>
    </xf>
    <xf numFmtId="0" fontId="6" fillId="0" borderId="48" xfId="0" applyNumberFormat="1" applyFont="1" applyBorder="1" applyAlignment="1" applyProtection="1">
      <alignment horizontal="center"/>
      <protection hidden="1"/>
    </xf>
    <xf numFmtId="0" fontId="2" fillId="24" borderId="48" xfId="0" applyFont="1" applyFill="1" applyBorder="1" applyProtection="1">
      <protection locked="0"/>
    </xf>
    <xf numFmtId="0" fontId="0" fillId="0" borderId="48" xfId="0" applyNumberFormat="1" applyBorder="1" applyAlignment="1" applyProtection="1">
      <alignment horizontal="center"/>
      <protection hidden="1"/>
    </xf>
    <xf numFmtId="0" fontId="7" fillId="24" borderId="48" xfId="0" applyFont="1" applyFill="1" applyBorder="1" applyProtection="1">
      <protection locked="0"/>
    </xf>
    <xf numFmtId="0" fontId="5" fillId="24" borderId="48" xfId="0" applyFont="1" applyFill="1" applyBorder="1" applyProtection="1">
      <protection locked="0"/>
    </xf>
    <xf numFmtId="0" fontId="26" fillId="0" borderId="13" xfId="0" applyFont="1" applyBorder="1" applyAlignment="1" applyProtection="1">
      <alignment horizontal="center" vertical="center" wrapText="1"/>
      <protection hidden="1"/>
    </xf>
    <xf numFmtId="0" fontId="26" fillId="0" borderId="14" xfId="0" applyFont="1" applyBorder="1" applyAlignment="1" applyProtection="1">
      <alignment horizontal="center" vertical="center" wrapText="1"/>
      <protection hidden="1"/>
    </xf>
    <xf numFmtId="165" fontId="2" fillId="25" borderId="0" xfId="0" applyNumberFormat="1" applyFont="1" applyFill="1" applyBorder="1" applyProtection="1">
      <protection locked="0"/>
    </xf>
    <xf numFmtId="165" fontId="2" fillId="25" borderId="48" xfId="0" applyNumberFormat="1" applyFont="1" applyFill="1" applyBorder="1" applyProtection="1">
      <protection locked="0"/>
    </xf>
    <xf numFmtId="165" fontId="2" fillId="25" borderId="27" xfId="0" applyNumberFormat="1" applyFont="1" applyFill="1" applyBorder="1" applyProtection="1">
      <protection locked="0"/>
    </xf>
    <xf numFmtId="165" fontId="2" fillId="25" borderId="13" xfId="0" applyNumberFormat="1" applyFon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6" fillId="0" borderId="18" xfId="0" applyFont="1" applyFill="1" applyBorder="1" applyAlignment="1" applyProtection="1">
      <alignment horizontal="left" vertical="center" wrapText="1"/>
      <protection hidden="1"/>
    </xf>
    <xf numFmtId="0" fontId="26" fillId="0" borderId="30" xfId="0" applyFont="1" applyFill="1" applyBorder="1" applyAlignment="1" applyProtection="1">
      <alignment horizontal="left" vertical="center" wrapText="1"/>
      <protection hidden="1"/>
    </xf>
    <xf numFmtId="0" fontId="0" fillId="0" borderId="3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4" xfId="0" applyFill="1" applyBorder="1" applyAlignment="1" applyProtection="1">
      <alignment horizontal="center"/>
      <protection hidden="1"/>
    </xf>
    <xf numFmtId="0" fontId="0" fillId="0" borderId="33" xfId="0" applyFill="1" applyBorder="1" applyAlignment="1" applyProtection="1">
      <alignment horizontal="center"/>
      <protection hidden="1"/>
    </xf>
    <xf numFmtId="0" fontId="0" fillId="0" borderId="34" xfId="0" applyFill="1" applyBorder="1" applyAlignment="1" applyProtection="1">
      <alignment horizontal="center"/>
      <protection hidden="1"/>
    </xf>
    <xf numFmtId="0" fontId="0" fillId="0" borderId="35" xfId="0" applyFill="1" applyBorder="1" applyAlignment="1" applyProtection="1">
      <alignment horizontal="center"/>
      <protection hidden="1"/>
    </xf>
    <xf numFmtId="0" fontId="0" fillId="0" borderId="36" xfId="0" applyFill="1" applyBorder="1" applyAlignment="1" applyProtection="1">
      <alignment horizontal="center"/>
      <protection hidden="1"/>
    </xf>
    <xf numFmtId="0" fontId="0" fillId="0" borderId="37" xfId="0" applyFill="1" applyBorder="1" applyAlignment="1" applyProtection="1">
      <alignment horizontal="center"/>
      <protection hidden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4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26" fillId="0" borderId="43" xfId="0" applyFont="1" applyFill="1" applyBorder="1" applyAlignment="1" applyProtection="1">
      <alignment horizontal="center"/>
      <protection hidden="1"/>
    </xf>
    <xf numFmtId="0" fontId="26" fillId="0" borderId="44" xfId="0" applyFont="1" applyFill="1" applyBorder="1" applyAlignment="1" applyProtection="1">
      <alignment horizontal="center"/>
      <protection hidden="1"/>
    </xf>
    <xf numFmtId="0" fontId="26" fillId="0" borderId="32" xfId="0" applyFont="1" applyFill="1" applyBorder="1" applyAlignment="1" applyProtection="1">
      <alignment horizontal="center" vertical="center"/>
      <protection hidden="1"/>
    </xf>
    <xf numFmtId="0" fontId="26" fillId="0" borderId="21" xfId="0" applyFont="1" applyFill="1" applyBorder="1" applyAlignment="1" applyProtection="1">
      <alignment horizontal="center" vertical="center"/>
      <protection hidden="1"/>
    </xf>
    <xf numFmtId="0" fontId="26" fillId="0" borderId="45" xfId="0" applyFont="1" applyBorder="1" applyAlignment="1" applyProtection="1">
      <alignment horizontal="center" vertical="center" wrapText="1"/>
      <protection hidden="1"/>
    </xf>
    <xf numFmtId="0" fontId="26" fillId="0" borderId="13" xfId="0" applyFont="1" applyBorder="1" applyAlignment="1" applyProtection="1">
      <alignment horizontal="center" vertical="center" wrapText="1"/>
      <protection hidden="1"/>
    </xf>
    <xf numFmtId="0" fontId="26" fillId="0" borderId="44" xfId="0" applyFont="1" applyBorder="1" applyAlignment="1" applyProtection="1">
      <alignment horizontal="center" vertical="center" wrapText="1"/>
      <protection hidden="1"/>
    </xf>
    <xf numFmtId="0" fontId="26" fillId="0" borderId="20" xfId="0" applyFont="1" applyBorder="1" applyAlignment="1" applyProtection="1">
      <alignment horizontal="center" vertical="center" wrapText="1"/>
      <protection hidden="1"/>
    </xf>
    <xf numFmtId="0" fontId="26" fillId="0" borderId="14" xfId="0" applyFont="1" applyBorder="1" applyAlignment="1" applyProtection="1">
      <alignment horizontal="center" vertical="center" wrapText="1"/>
      <protection hidden="1"/>
    </xf>
    <xf numFmtId="0" fontId="26" fillId="0" borderId="21" xfId="0" applyFont="1" applyBorder="1" applyAlignment="1" applyProtection="1">
      <alignment horizontal="center" vertical="center" wrapText="1"/>
      <protection hidden="1"/>
    </xf>
    <xf numFmtId="0" fontId="26" fillId="0" borderId="46" xfId="0" applyFont="1" applyBorder="1" applyAlignment="1" applyProtection="1">
      <alignment horizontal="center" vertical="center" wrapText="1"/>
      <protection hidden="1"/>
    </xf>
    <xf numFmtId="0" fontId="26" fillId="0" borderId="22" xfId="0" applyFont="1" applyBorder="1" applyAlignment="1" applyProtection="1">
      <alignment horizontal="center" vertical="center" wrapText="1"/>
      <protection hidden="1"/>
    </xf>
    <xf numFmtId="0" fontId="27" fillId="0" borderId="18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/>
    </xf>
    <xf numFmtId="0" fontId="31" fillId="24" borderId="48" xfId="0" applyFont="1" applyFill="1" applyBorder="1" applyProtection="1">
      <protection locked="0"/>
    </xf>
  </cellXfs>
  <cellStyles count="42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40 % – Zvýraznění1" xfId="7"/>
    <cellStyle name="40 % – Zvýraznění2" xfId="8"/>
    <cellStyle name="40 % – Zvýraznění3" xfId="9"/>
    <cellStyle name="40 % – Zvýraznění4" xfId="10"/>
    <cellStyle name="40 % – Zvýraznění5" xfId="11"/>
    <cellStyle name="40 % – Zvýraznění6" xfId="12"/>
    <cellStyle name="60 % – Zvýraznění1" xfId="13"/>
    <cellStyle name="60 % – Zvýraznění2" xfId="14"/>
    <cellStyle name="60 % – Zvýraznění3" xfId="15"/>
    <cellStyle name="60 % – Zvýraznění4" xfId="16"/>
    <cellStyle name="60 % – Zvýraznění5" xfId="17"/>
    <cellStyle name="60 % – Zvýraznění6" xfId="18"/>
    <cellStyle name="Celkem" xfId="19"/>
    <cellStyle name="Chybně" xfId="20"/>
    <cellStyle name="Kontrolní buňka" xfId="21"/>
    <cellStyle name="Nadpis 1" xfId="22"/>
    <cellStyle name="Nadpis 2" xfId="23"/>
    <cellStyle name="Nadpis 3" xfId="24"/>
    <cellStyle name="Nadpis 4" xfId="25"/>
    <cellStyle name="Název" xfId="26"/>
    <cellStyle name="Neutrální" xfId="27"/>
    <cellStyle name="Normální" xfId="0" builtinId="0"/>
    <cellStyle name="Poznámka" xfId="28"/>
    <cellStyle name="Propojená buňka" xfId="29"/>
    <cellStyle name="Správně" xfId="30"/>
    <cellStyle name="Text upozornění" xfId="31"/>
    <cellStyle name="Vstup" xfId="32"/>
    <cellStyle name="Výpočet" xfId="33"/>
    <cellStyle name="Výstup" xfId="34"/>
    <cellStyle name="Vysvětlující text" xfId="35"/>
    <cellStyle name="Zvýraznění 1" xfId="36"/>
    <cellStyle name="Zvýraznění 2" xfId="37"/>
    <cellStyle name="Zvýraznění 3" xfId="38"/>
    <cellStyle name="Zvýraznění 4" xfId="39"/>
    <cellStyle name="Zvýraznění 5" xfId="40"/>
    <cellStyle name="Zvýraznění 6" xfId="41"/>
  </cellStyles>
  <dxfs count="8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70"/>
  <sheetViews>
    <sheetView showGridLines="0" showRowColHeaders="0" tabSelected="1" topLeftCell="B1" workbookViewId="0">
      <selection activeCell="V24" sqref="V24"/>
    </sheetView>
  </sheetViews>
  <sheetFormatPr defaultRowHeight="12.75" x14ac:dyDescent="0.2"/>
  <cols>
    <col min="1" max="1" width="0.85546875" style="3" customWidth="1"/>
    <col min="2" max="2" width="6.7109375" style="50" customWidth="1"/>
    <col min="3" max="3" width="5.7109375" style="12" customWidth="1"/>
    <col min="4" max="4" width="5.7109375" style="51" customWidth="1"/>
    <col min="5" max="5" width="3.7109375" style="1" customWidth="1"/>
    <col min="6" max="6" width="4.28515625" style="2" customWidth="1"/>
    <col min="7" max="7" width="0.85546875" style="3" customWidth="1"/>
    <col min="8" max="8" width="22.7109375" style="15" customWidth="1"/>
    <col min="9" max="9" width="1.7109375" style="4" customWidth="1"/>
    <col min="10" max="10" width="22.7109375" style="16" customWidth="1"/>
    <col min="11" max="12" width="1.7109375" style="3" hidden="1" customWidth="1"/>
    <col min="13" max="13" width="1.7109375" style="4" hidden="1" customWidth="1"/>
    <col min="14" max="14" width="4.28515625" style="3" customWidth="1"/>
    <col min="15" max="15" width="0.85546875" style="3" customWidth="1"/>
    <col min="16" max="16" width="4.28515625" style="3" customWidth="1"/>
    <col min="17" max="17" width="1.7109375" style="3" customWidth="1"/>
    <col min="18" max="18" width="13.7109375" style="5" customWidth="1"/>
    <col min="19" max="19" width="1.7109375" style="3" customWidth="1"/>
    <col min="20" max="20" width="13.7109375" style="5" customWidth="1"/>
    <col min="21" max="21" width="8.7109375" style="3" customWidth="1"/>
    <col min="22" max="16384" width="9.140625" style="3"/>
  </cols>
  <sheetData>
    <row r="1" spans="2:21" ht="15" x14ac:dyDescent="0.2">
      <c r="H1" s="7" t="s">
        <v>0</v>
      </c>
    </row>
    <row r="3" spans="2:21" x14ac:dyDescent="0.2">
      <c r="F3" s="6">
        <v>1</v>
      </c>
      <c r="H3" s="14" t="s">
        <v>14</v>
      </c>
    </row>
    <row r="4" spans="2:21" x14ac:dyDescent="0.2">
      <c r="F4" s="6">
        <f>F3+1</f>
        <v>2</v>
      </c>
      <c r="H4" s="14" t="s">
        <v>15</v>
      </c>
    </row>
    <row r="5" spans="2:21" x14ac:dyDescent="0.2">
      <c r="F5" s="6">
        <f>F4+1</f>
        <v>3</v>
      </c>
      <c r="H5" s="14" t="s">
        <v>16</v>
      </c>
    </row>
    <row r="6" spans="2:21" x14ac:dyDescent="0.2">
      <c r="F6" s="6">
        <f>F5+1</f>
        <v>4</v>
      </c>
      <c r="H6" s="14" t="s">
        <v>17</v>
      </c>
    </row>
    <row r="7" spans="2:21" x14ac:dyDescent="0.2">
      <c r="F7" s="6">
        <f>F6+1</f>
        <v>5</v>
      </c>
      <c r="H7" s="14" t="s">
        <v>18</v>
      </c>
    </row>
    <row r="8" spans="2:21" x14ac:dyDescent="0.2">
      <c r="F8" s="6">
        <f>F7+1</f>
        <v>6</v>
      </c>
      <c r="H8" s="14" t="s">
        <v>19</v>
      </c>
    </row>
    <row r="9" spans="2:21" ht="13.5" thickBot="1" x14ac:dyDescent="0.25"/>
    <row r="10" spans="2:21" x14ac:dyDescent="0.2">
      <c r="B10" s="68">
        <v>43018</v>
      </c>
      <c r="C10" s="69">
        <f>IF(B10="","",B10)</f>
        <v>43018</v>
      </c>
      <c r="D10" s="70" t="s">
        <v>20</v>
      </c>
      <c r="E10" s="71" t="s">
        <v>1</v>
      </c>
      <c r="F10" s="72">
        <v>1</v>
      </c>
      <c r="G10" s="73"/>
      <c r="H10" s="74" t="str">
        <f>$H$3</f>
        <v>BK 92</v>
      </c>
      <c r="I10" s="75" t="s">
        <v>2</v>
      </c>
      <c r="J10" s="76" t="str">
        <f>$H$8</f>
        <v>BK REBELS Hradec Králové</v>
      </c>
      <c r="K10" s="77">
        <f>IF(N10&gt;P10,1,0)</f>
        <v>0</v>
      </c>
      <c r="L10" s="77">
        <f>IF(N10="",0,1)</f>
        <v>1</v>
      </c>
      <c r="M10" s="77">
        <f>IF(N10&lt;P10,1,0)</f>
        <v>1</v>
      </c>
      <c r="N10" s="78">
        <v>39</v>
      </c>
      <c r="O10" s="79" t="str">
        <f t="shared" ref="O10:O25" si="0">IF(N10="","",":")</f>
        <v>:</v>
      </c>
      <c r="P10" s="78">
        <v>57</v>
      </c>
      <c r="Q10" s="73"/>
      <c r="R10" s="80" t="s">
        <v>29</v>
      </c>
      <c r="S10" s="81" t="str">
        <f t="shared" ref="S10:S25" si="1">IF(R10="","","-")</f>
        <v>-</v>
      </c>
      <c r="T10" s="80" t="s">
        <v>26</v>
      </c>
    </row>
    <row r="11" spans="2:21" x14ac:dyDescent="0.2">
      <c r="B11" s="127">
        <v>43161</v>
      </c>
      <c r="C11" s="109">
        <f t="shared" ref="C11:C39" si="2">IF(B11="","",B11)</f>
        <v>43161</v>
      </c>
      <c r="D11" s="110" t="s">
        <v>22</v>
      </c>
      <c r="E11" s="111" t="str">
        <f t="shared" ref="E11:E26" si="3">IF($E$10="","",$E$10)</f>
        <v>HK</v>
      </c>
      <c r="F11" s="112">
        <f>IF(F10="","",F10+1)</f>
        <v>2</v>
      </c>
      <c r="G11" s="113"/>
      <c r="H11" s="114" t="str">
        <f>$H$4</f>
        <v>ALKON interier</v>
      </c>
      <c r="I11" s="115" t="s">
        <v>2</v>
      </c>
      <c r="J11" s="116" t="str">
        <f>$H$7</f>
        <v>BK NAPOS Vysoká n.L.</v>
      </c>
      <c r="K11" s="117">
        <f t="shared" ref="K11:K39" si="4">IF(N11&gt;P11,1,0)</f>
        <v>0</v>
      </c>
      <c r="L11" s="117">
        <f t="shared" ref="L11:L39" si="5">IF(N11="",0,1)</f>
        <v>0</v>
      </c>
      <c r="M11" s="117">
        <f t="shared" ref="M11:M39" si="6">IF(N11&lt;P11,1,0)</f>
        <v>0</v>
      </c>
      <c r="N11" s="118"/>
      <c r="O11" s="119" t="str">
        <f t="shared" si="0"/>
        <v/>
      </c>
      <c r="P11" s="118"/>
      <c r="Q11" s="113"/>
      <c r="R11" s="120" t="s">
        <v>24</v>
      </c>
      <c r="S11" s="121" t="str">
        <f t="shared" si="1"/>
        <v>-</v>
      </c>
      <c r="T11" s="120"/>
      <c r="U11" s="52"/>
    </row>
    <row r="12" spans="2:21" ht="13.5" thickBot="1" x14ac:dyDescent="0.25">
      <c r="B12" s="82">
        <v>43021</v>
      </c>
      <c r="C12" s="13">
        <f t="shared" si="2"/>
        <v>43021</v>
      </c>
      <c r="D12" s="83" t="s">
        <v>21</v>
      </c>
      <c r="E12" s="18" t="str">
        <f t="shared" si="3"/>
        <v>HK</v>
      </c>
      <c r="F12" s="19">
        <f t="shared" ref="F12:F39" si="7">IF(F11="","",F11+1)</f>
        <v>3</v>
      </c>
      <c r="G12" s="11"/>
      <c r="H12" s="20" t="str">
        <f>$H$5</f>
        <v>Košíkařský kroužek</v>
      </c>
      <c r="I12" s="21" t="s">
        <v>2</v>
      </c>
      <c r="J12" s="93" t="str">
        <f>$H$6</f>
        <v>Sokol Slezské Předměstí</v>
      </c>
      <c r="K12" s="84">
        <f t="shared" si="4"/>
        <v>0</v>
      </c>
      <c r="L12" s="84">
        <f t="shared" si="5"/>
        <v>0</v>
      </c>
      <c r="M12" s="84">
        <f t="shared" si="6"/>
        <v>0</v>
      </c>
      <c r="N12" s="85"/>
      <c r="O12" s="86" t="str">
        <f t="shared" si="0"/>
        <v/>
      </c>
      <c r="P12" s="85"/>
      <c r="Q12" s="11"/>
      <c r="R12" s="92" t="s">
        <v>28</v>
      </c>
      <c r="S12" s="88" t="str">
        <f t="shared" si="1"/>
        <v>-</v>
      </c>
      <c r="T12" s="92" t="s">
        <v>25</v>
      </c>
      <c r="U12" s="52" t="s">
        <v>31</v>
      </c>
    </row>
    <row r="13" spans="2:21" x14ac:dyDescent="0.2">
      <c r="B13" s="68">
        <v>43028</v>
      </c>
      <c r="C13" s="69">
        <f t="shared" si="2"/>
        <v>43028</v>
      </c>
      <c r="D13" s="70" t="s">
        <v>23</v>
      </c>
      <c r="E13" s="71" t="str">
        <f t="shared" si="3"/>
        <v>HK</v>
      </c>
      <c r="F13" s="72">
        <f t="shared" si="7"/>
        <v>4</v>
      </c>
      <c r="G13" s="73"/>
      <c r="H13" s="76" t="str">
        <f>$H$8</f>
        <v>BK REBELS Hradec Králové</v>
      </c>
      <c r="I13" s="75" t="s">
        <v>2</v>
      </c>
      <c r="J13" s="22" t="str">
        <f>$H$6</f>
        <v>Sokol Slezské Předměstí</v>
      </c>
      <c r="K13" s="77">
        <f t="shared" si="4"/>
        <v>0</v>
      </c>
      <c r="L13" s="77">
        <f t="shared" si="5"/>
        <v>0</v>
      </c>
      <c r="M13" s="77">
        <f t="shared" si="6"/>
        <v>0</v>
      </c>
      <c r="N13" s="78"/>
      <c r="O13" s="79" t="str">
        <f t="shared" si="0"/>
        <v/>
      </c>
      <c r="P13" s="78"/>
      <c r="Q13" s="73"/>
      <c r="R13" s="80" t="s">
        <v>27</v>
      </c>
      <c r="S13" s="81" t="str">
        <f t="shared" si="1"/>
        <v>-</v>
      </c>
      <c r="T13" s="80" t="s">
        <v>28</v>
      </c>
      <c r="U13" s="52"/>
    </row>
    <row r="14" spans="2:21" x14ac:dyDescent="0.2">
      <c r="B14" s="108">
        <v>43025</v>
      </c>
      <c r="C14" s="109">
        <f t="shared" si="2"/>
        <v>43025</v>
      </c>
      <c r="D14" s="110" t="s">
        <v>22</v>
      </c>
      <c r="E14" s="111" t="str">
        <f t="shared" si="3"/>
        <v>HK</v>
      </c>
      <c r="F14" s="112">
        <f t="shared" si="7"/>
        <v>5</v>
      </c>
      <c r="G14" s="113"/>
      <c r="H14" s="116" t="str">
        <f>$H$7</f>
        <v>BK NAPOS Vysoká n.L.</v>
      </c>
      <c r="I14" s="115" t="s">
        <v>2</v>
      </c>
      <c r="J14" s="114" t="str">
        <f>$H$5</f>
        <v>Košíkařský kroužek</v>
      </c>
      <c r="K14" s="117">
        <f t="shared" si="4"/>
        <v>0</v>
      </c>
      <c r="L14" s="117">
        <f t="shared" si="5"/>
        <v>0</v>
      </c>
      <c r="M14" s="117">
        <f t="shared" si="6"/>
        <v>0</v>
      </c>
      <c r="N14" s="118"/>
      <c r="O14" s="119" t="str">
        <f t="shared" si="0"/>
        <v/>
      </c>
      <c r="P14" s="118"/>
      <c r="Q14" s="113"/>
      <c r="R14" s="120" t="s">
        <v>30</v>
      </c>
      <c r="S14" s="121" t="str">
        <f t="shared" si="1"/>
        <v>-</v>
      </c>
      <c r="T14" s="120" t="s">
        <v>29</v>
      </c>
      <c r="U14" s="52" t="s">
        <v>31</v>
      </c>
    </row>
    <row r="15" spans="2:21" ht="13.5" thickBot="1" x14ac:dyDescent="0.25">
      <c r="B15" s="126">
        <v>43025</v>
      </c>
      <c r="C15" s="13">
        <f t="shared" si="2"/>
        <v>43025</v>
      </c>
      <c r="D15" s="83" t="s">
        <v>20</v>
      </c>
      <c r="E15" s="18" t="str">
        <f t="shared" si="3"/>
        <v>HK</v>
      </c>
      <c r="F15" s="19">
        <f t="shared" si="7"/>
        <v>6</v>
      </c>
      <c r="G15" s="11"/>
      <c r="H15" s="94" t="str">
        <f>$H$3</f>
        <v>BK 92</v>
      </c>
      <c r="I15" s="21" t="s">
        <v>2</v>
      </c>
      <c r="J15" s="37" t="str">
        <f>$H$4</f>
        <v>ALKON interier</v>
      </c>
      <c r="K15" s="84">
        <f t="shared" si="4"/>
        <v>0</v>
      </c>
      <c r="L15" s="84">
        <f t="shared" si="5"/>
        <v>1</v>
      </c>
      <c r="M15" s="84">
        <f t="shared" si="6"/>
        <v>1</v>
      </c>
      <c r="N15" s="85">
        <v>54</v>
      </c>
      <c r="O15" s="86" t="str">
        <f t="shared" si="0"/>
        <v>:</v>
      </c>
      <c r="P15" s="85">
        <v>78</v>
      </c>
      <c r="Q15" s="11"/>
      <c r="R15" s="92" t="s">
        <v>26</v>
      </c>
      <c r="S15" s="88" t="str">
        <f t="shared" si="1"/>
        <v>-</v>
      </c>
      <c r="T15" s="120" t="s">
        <v>32</v>
      </c>
      <c r="U15" s="52"/>
    </row>
    <row r="16" spans="2:21" x14ac:dyDescent="0.2">
      <c r="B16" s="129">
        <v>43175</v>
      </c>
      <c r="C16" s="69">
        <f t="shared" si="2"/>
        <v>43175</v>
      </c>
      <c r="D16" s="70" t="s">
        <v>22</v>
      </c>
      <c r="E16" s="71" t="str">
        <f t="shared" si="3"/>
        <v>HK</v>
      </c>
      <c r="F16" s="72">
        <f t="shared" si="7"/>
        <v>7</v>
      </c>
      <c r="G16" s="73"/>
      <c r="H16" s="20" t="str">
        <f>$H$4</f>
        <v>ALKON interier</v>
      </c>
      <c r="I16" s="75" t="s">
        <v>2</v>
      </c>
      <c r="J16" s="76" t="str">
        <f>$H$8</f>
        <v>BK REBELS Hradec Králové</v>
      </c>
      <c r="K16" s="77">
        <f t="shared" si="4"/>
        <v>0</v>
      </c>
      <c r="L16" s="77">
        <f t="shared" si="5"/>
        <v>0</v>
      </c>
      <c r="M16" s="77">
        <f t="shared" si="6"/>
        <v>0</v>
      </c>
      <c r="N16" s="78"/>
      <c r="O16" s="79" t="str">
        <f t="shared" si="0"/>
        <v/>
      </c>
      <c r="P16" s="78"/>
      <c r="Q16" s="73"/>
      <c r="R16" s="80"/>
      <c r="S16" s="81" t="str">
        <f t="shared" si="1"/>
        <v/>
      </c>
      <c r="T16" s="80"/>
      <c r="U16" s="52"/>
    </row>
    <row r="17" spans="2:21" x14ac:dyDescent="0.2">
      <c r="B17" s="108">
        <v>43196</v>
      </c>
      <c r="C17" s="109">
        <f t="shared" si="2"/>
        <v>43196</v>
      </c>
      <c r="D17" s="110" t="s">
        <v>21</v>
      </c>
      <c r="E17" s="111" t="str">
        <f t="shared" si="3"/>
        <v>HK</v>
      </c>
      <c r="F17" s="112">
        <f t="shared" si="7"/>
        <v>8</v>
      </c>
      <c r="G17" s="113"/>
      <c r="H17" s="114" t="str">
        <f>$H$5</f>
        <v>Košíkařský kroužek</v>
      </c>
      <c r="I17" s="115" t="s">
        <v>2</v>
      </c>
      <c r="J17" s="114" t="str">
        <f>$H$3</f>
        <v>BK 92</v>
      </c>
      <c r="K17" s="117">
        <f t="shared" si="4"/>
        <v>0</v>
      </c>
      <c r="L17" s="117">
        <f t="shared" si="5"/>
        <v>0</v>
      </c>
      <c r="M17" s="117">
        <f t="shared" si="6"/>
        <v>0</v>
      </c>
      <c r="N17" s="118"/>
      <c r="O17" s="119" t="str">
        <f t="shared" si="0"/>
        <v/>
      </c>
      <c r="P17" s="118"/>
      <c r="Q17" s="113"/>
      <c r="R17" s="172" t="s">
        <v>24</v>
      </c>
      <c r="S17" s="121" t="str">
        <f t="shared" si="1"/>
        <v>-</v>
      </c>
      <c r="T17" s="123"/>
      <c r="U17" s="52"/>
    </row>
    <row r="18" spans="2:21" ht="13.5" thickBot="1" x14ac:dyDescent="0.25">
      <c r="B18" s="95">
        <v>43196</v>
      </c>
      <c r="C18" s="96">
        <f t="shared" si="2"/>
        <v>43196</v>
      </c>
      <c r="D18" s="97" t="s">
        <v>22</v>
      </c>
      <c r="E18" s="98" t="str">
        <f t="shared" si="3"/>
        <v>HK</v>
      </c>
      <c r="F18" s="99">
        <f t="shared" si="7"/>
        <v>9</v>
      </c>
      <c r="G18" s="100"/>
      <c r="H18" s="22" t="str">
        <f>$H$6</f>
        <v>Sokol Slezské Předměstí</v>
      </c>
      <c r="I18" s="101" t="s">
        <v>2</v>
      </c>
      <c r="J18" s="93" t="str">
        <f>$H$7</f>
        <v>BK NAPOS Vysoká n.L.</v>
      </c>
      <c r="K18" s="102">
        <f t="shared" si="4"/>
        <v>0</v>
      </c>
      <c r="L18" s="102">
        <f t="shared" si="5"/>
        <v>0</v>
      </c>
      <c r="M18" s="102">
        <f t="shared" si="6"/>
        <v>0</v>
      </c>
      <c r="N18" s="103"/>
      <c r="O18" s="104" t="str">
        <f t="shared" si="0"/>
        <v/>
      </c>
      <c r="P18" s="103"/>
      <c r="Q18" s="100"/>
      <c r="R18" s="105" t="s">
        <v>24</v>
      </c>
      <c r="S18" s="106" t="str">
        <f t="shared" si="1"/>
        <v>-</v>
      </c>
      <c r="T18" s="105" t="s">
        <v>24</v>
      </c>
      <c r="U18" s="52"/>
    </row>
    <row r="19" spans="2:21" x14ac:dyDescent="0.2">
      <c r="B19" s="82">
        <v>43042</v>
      </c>
      <c r="C19" s="13">
        <f t="shared" si="2"/>
        <v>43042</v>
      </c>
      <c r="D19" s="83" t="s">
        <v>23</v>
      </c>
      <c r="E19" s="18" t="str">
        <f t="shared" si="3"/>
        <v>HK</v>
      </c>
      <c r="F19" s="19">
        <f t="shared" si="7"/>
        <v>10</v>
      </c>
      <c r="G19" s="11"/>
      <c r="H19" s="76" t="str">
        <f>$H$8</f>
        <v>BK REBELS Hradec Králové</v>
      </c>
      <c r="I19" s="21" t="s">
        <v>2</v>
      </c>
      <c r="J19" s="22" t="str">
        <f>$H$7</f>
        <v>BK NAPOS Vysoká n.L.</v>
      </c>
      <c r="K19" s="84">
        <f t="shared" si="4"/>
        <v>0</v>
      </c>
      <c r="L19" s="84">
        <f t="shared" si="5"/>
        <v>0</v>
      </c>
      <c r="M19" s="84">
        <f t="shared" si="6"/>
        <v>0</v>
      </c>
      <c r="N19" s="85"/>
      <c r="O19" s="86" t="str">
        <f t="shared" si="0"/>
        <v/>
      </c>
      <c r="P19" s="85"/>
      <c r="Q19" s="11"/>
      <c r="R19" s="87"/>
      <c r="S19" s="88" t="str">
        <f t="shared" si="1"/>
        <v/>
      </c>
      <c r="T19" s="89"/>
      <c r="U19" s="52"/>
    </row>
    <row r="20" spans="2:21" x14ac:dyDescent="0.2">
      <c r="B20" s="108">
        <v>43039</v>
      </c>
      <c r="C20" s="109">
        <f t="shared" si="2"/>
        <v>43039</v>
      </c>
      <c r="D20" s="110" t="s">
        <v>20</v>
      </c>
      <c r="E20" s="111" t="str">
        <f t="shared" si="3"/>
        <v>HK</v>
      </c>
      <c r="F20" s="112">
        <f t="shared" si="7"/>
        <v>11</v>
      </c>
      <c r="G20" s="113"/>
      <c r="H20" s="114" t="str">
        <f>$H$3</f>
        <v>BK 92</v>
      </c>
      <c r="I20" s="115" t="s">
        <v>2</v>
      </c>
      <c r="J20" s="116" t="str">
        <f>$H$6</f>
        <v>Sokol Slezské Předměstí</v>
      </c>
      <c r="K20" s="117">
        <f t="shared" si="4"/>
        <v>0</v>
      </c>
      <c r="L20" s="117">
        <f t="shared" si="5"/>
        <v>0</v>
      </c>
      <c r="M20" s="117">
        <f t="shared" si="6"/>
        <v>0</v>
      </c>
      <c r="N20" s="118"/>
      <c r="O20" s="119" t="str">
        <f t="shared" si="0"/>
        <v/>
      </c>
      <c r="P20" s="118"/>
      <c r="Q20" s="113"/>
      <c r="R20" s="120"/>
      <c r="S20" s="121" t="str">
        <f t="shared" si="1"/>
        <v/>
      </c>
      <c r="T20" s="120"/>
      <c r="U20" s="52"/>
    </row>
    <row r="21" spans="2:21" ht="13.5" thickBot="1" x14ac:dyDescent="0.25">
      <c r="B21" s="128">
        <v>43182</v>
      </c>
      <c r="C21" s="13">
        <f t="shared" si="2"/>
        <v>43182</v>
      </c>
      <c r="D21" s="97" t="s">
        <v>22</v>
      </c>
      <c r="E21" s="98" t="str">
        <f t="shared" si="3"/>
        <v>HK</v>
      </c>
      <c r="F21" s="99">
        <f t="shared" si="7"/>
        <v>12</v>
      </c>
      <c r="G21" s="100"/>
      <c r="H21" s="94" t="str">
        <f>$H$4</f>
        <v>ALKON interier</v>
      </c>
      <c r="I21" s="101" t="s">
        <v>2</v>
      </c>
      <c r="J21" s="20" t="str">
        <f>$H$5</f>
        <v>Košíkařský kroužek</v>
      </c>
      <c r="K21" s="102">
        <f t="shared" si="4"/>
        <v>0</v>
      </c>
      <c r="L21" s="102">
        <f t="shared" si="5"/>
        <v>0</v>
      </c>
      <c r="M21" s="102">
        <f t="shared" si="6"/>
        <v>0</v>
      </c>
      <c r="N21" s="103"/>
      <c r="O21" s="104" t="str">
        <f t="shared" si="0"/>
        <v/>
      </c>
      <c r="P21" s="103"/>
      <c r="Q21" s="100"/>
      <c r="R21" s="105"/>
      <c r="S21" s="106" t="str">
        <f t="shared" si="1"/>
        <v/>
      </c>
      <c r="T21" s="105"/>
      <c r="U21" s="52"/>
    </row>
    <row r="22" spans="2:21" x14ac:dyDescent="0.2">
      <c r="B22" s="68">
        <v>43049</v>
      </c>
      <c r="C22" s="69">
        <f t="shared" si="2"/>
        <v>43049</v>
      </c>
      <c r="D22" s="70" t="s">
        <v>21</v>
      </c>
      <c r="E22" s="71" t="str">
        <f t="shared" si="3"/>
        <v>HK</v>
      </c>
      <c r="F22" s="72">
        <f t="shared" si="7"/>
        <v>13</v>
      </c>
      <c r="G22" s="73"/>
      <c r="H22" s="20" t="str">
        <f>$H$5</f>
        <v>Košíkařský kroužek</v>
      </c>
      <c r="I22" s="75" t="s">
        <v>2</v>
      </c>
      <c r="J22" s="76" t="str">
        <f>$H$8</f>
        <v>BK REBELS Hradec Králové</v>
      </c>
      <c r="K22" s="77">
        <f t="shared" si="4"/>
        <v>0</v>
      </c>
      <c r="L22" s="77">
        <f t="shared" si="5"/>
        <v>0</v>
      </c>
      <c r="M22" s="77">
        <f t="shared" si="6"/>
        <v>0</v>
      </c>
      <c r="N22" s="78"/>
      <c r="O22" s="79" t="str">
        <f t="shared" si="0"/>
        <v/>
      </c>
      <c r="P22" s="78"/>
      <c r="Q22" s="73"/>
      <c r="R22" s="80"/>
      <c r="S22" s="81" t="str">
        <f t="shared" si="1"/>
        <v/>
      </c>
      <c r="T22" s="80"/>
      <c r="U22" s="52"/>
    </row>
    <row r="23" spans="2:21" x14ac:dyDescent="0.2">
      <c r="B23" s="127">
        <v>43049</v>
      </c>
      <c r="C23" s="109">
        <f t="shared" si="2"/>
        <v>43049</v>
      </c>
      <c r="D23" s="110" t="s">
        <v>22</v>
      </c>
      <c r="E23" s="111" t="str">
        <f t="shared" si="3"/>
        <v>HK</v>
      </c>
      <c r="F23" s="112">
        <f t="shared" si="7"/>
        <v>14</v>
      </c>
      <c r="G23" s="113"/>
      <c r="H23" s="116" t="str">
        <f>$H$6</f>
        <v>Sokol Slezské Předměstí</v>
      </c>
      <c r="I23" s="115" t="s">
        <v>2</v>
      </c>
      <c r="J23" s="114" t="str">
        <f>$H$4</f>
        <v>ALKON interier</v>
      </c>
      <c r="K23" s="117">
        <f t="shared" si="4"/>
        <v>0</v>
      </c>
      <c r="L23" s="117">
        <f t="shared" si="5"/>
        <v>0</v>
      </c>
      <c r="M23" s="117">
        <f t="shared" si="6"/>
        <v>0</v>
      </c>
      <c r="N23" s="118"/>
      <c r="O23" s="119" t="str">
        <f t="shared" si="0"/>
        <v/>
      </c>
      <c r="P23" s="118"/>
      <c r="Q23" s="113"/>
      <c r="R23" s="120"/>
      <c r="S23" s="121" t="str">
        <f t="shared" si="1"/>
        <v/>
      </c>
      <c r="T23" s="120"/>
      <c r="U23" s="52"/>
    </row>
    <row r="24" spans="2:21" ht="13.5" thickBot="1" x14ac:dyDescent="0.25">
      <c r="B24" s="82">
        <v>43046</v>
      </c>
      <c r="C24" s="96">
        <f t="shared" si="2"/>
        <v>43046</v>
      </c>
      <c r="D24" s="83" t="s">
        <v>22</v>
      </c>
      <c r="E24" s="18" t="str">
        <f t="shared" si="3"/>
        <v>HK</v>
      </c>
      <c r="F24" s="19">
        <f t="shared" si="7"/>
        <v>15</v>
      </c>
      <c r="G24" s="11"/>
      <c r="H24" s="38" t="str">
        <f>$H$7</f>
        <v>BK NAPOS Vysoká n.L.</v>
      </c>
      <c r="I24" s="21" t="s">
        <v>2</v>
      </c>
      <c r="J24" s="94" t="str">
        <f>$H$3</f>
        <v>BK 92</v>
      </c>
      <c r="K24" s="84">
        <f t="shared" si="4"/>
        <v>0</v>
      </c>
      <c r="L24" s="84">
        <f t="shared" si="5"/>
        <v>0</v>
      </c>
      <c r="M24" s="84">
        <f t="shared" si="6"/>
        <v>0</v>
      </c>
      <c r="N24" s="85"/>
      <c r="O24" s="86" t="str">
        <f t="shared" si="0"/>
        <v/>
      </c>
      <c r="P24" s="85"/>
      <c r="Q24" s="11"/>
      <c r="R24" s="87"/>
      <c r="S24" s="88" t="str">
        <f t="shared" si="1"/>
        <v/>
      </c>
      <c r="T24" s="89"/>
      <c r="U24" s="52"/>
    </row>
    <row r="25" spans="2:21" x14ac:dyDescent="0.2">
      <c r="B25" s="68">
        <v>43063</v>
      </c>
      <c r="C25" s="13">
        <f t="shared" si="2"/>
        <v>43063</v>
      </c>
      <c r="D25" s="70" t="s">
        <v>23</v>
      </c>
      <c r="E25" s="71" t="str">
        <f t="shared" si="3"/>
        <v>HK</v>
      </c>
      <c r="F25" s="72">
        <f t="shared" si="7"/>
        <v>16</v>
      </c>
      <c r="G25" s="73"/>
      <c r="H25" s="76" t="str">
        <f>$H$8</f>
        <v>BK REBELS Hradec Králové</v>
      </c>
      <c r="I25" s="75" t="s">
        <v>2</v>
      </c>
      <c r="J25" s="74" t="str">
        <f>$H$3</f>
        <v>BK 92</v>
      </c>
      <c r="K25" s="77">
        <f t="shared" si="4"/>
        <v>0</v>
      </c>
      <c r="L25" s="77">
        <f t="shared" si="5"/>
        <v>0</v>
      </c>
      <c r="M25" s="77">
        <f t="shared" si="6"/>
        <v>0</v>
      </c>
      <c r="N25" s="78"/>
      <c r="O25" s="79" t="str">
        <f t="shared" si="0"/>
        <v/>
      </c>
      <c r="P25" s="78"/>
      <c r="Q25" s="73"/>
      <c r="R25" s="90"/>
      <c r="S25" s="81" t="str">
        <f t="shared" si="1"/>
        <v/>
      </c>
      <c r="T25" s="91"/>
      <c r="U25" s="52"/>
    </row>
    <row r="26" spans="2:21" x14ac:dyDescent="0.2">
      <c r="B26" s="127">
        <v>43060</v>
      </c>
      <c r="C26" s="109">
        <f t="shared" si="2"/>
        <v>43060</v>
      </c>
      <c r="D26" s="110" t="s">
        <v>22</v>
      </c>
      <c r="E26" s="111" t="str">
        <f t="shared" si="3"/>
        <v>HK</v>
      </c>
      <c r="F26" s="112">
        <f t="shared" si="7"/>
        <v>17</v>
      </c>
      <c r="G26" s="113"/>
      <c r="H26" s="116" t="str">
        <f>$H$7</f>
        <v>BK NAPOS Vysoká n.L.</v>
      </c>
      <c r="I26" s="115" t="s">
        <v>2</v>
      </c>
      <c r="J26" s="114" t="str">
        <f>$H$4</f>
        <v>ALKON interier</v>
      </c>
      <c r="K26" s="117">
        <f t="shared" si="4"/>
        <v>0</v>
      </c>
      <c r="L26" s="117">
        <f t="shared" si="5"/>
        <v>0</v>
      </c>
      <c r="M26" s="117">
        <f t="shared" si="6"/>
        <v>0</v>
      </c>
      <c r="N26" s="118"/>
      <c r="O26" s="119" t="str">
        <f t="shared" ref="O26:O39" si="8">IF(N26="","",":")</f>
        <v/>
      </c>
      <c r="P26" s="118"/>
      <c r="Q26" s="113"/>
      <c r="R26" s="120"/>
      <c r="S26" s="121" t="str">
        <f t="shared" ref="S26:S39" si="9">IF(R26="","","-")</f>
        <v/>
      </c>
      <c r="T26" s="120"/>
      <c r="U26" s="52"/>
    </row>
    <row r="27" spans="2:21" ht="13.5" thickBot="1" x14ac:dyDescent="0.25">
      <c r="B27" s="82">
        <v>43063</v>
      </c>
      <c r="C27" s="13">
        <f t="shared" si="2"/>
        <v>43063</v>
      </c>
      <c r="D27" s="83" t="s">
        <v>22</v>
      </c>
      <c r="E27" s="18" t="str">
        <f t="shared" ref="E27:E39" si="10">IF($E$10="","",$E$10)</f>
        <v>HK</v>
      </c>
      <c r="F27" s="19">
        <f t="shared" si="7"/>
        <v>18</v>
      </c>
      <c r="G27" s="11"/>
      <c r="H27" s="93" t="str">
        <f>$H$6</f>
        <v>Sokol Slezské Předměstí</v>
      </c>
      <c r="I27" s="21" t="s">
        <v>2</v>
      </c>
      <c r="J27" s="20" t="str">
        <f>$H$5</f>
        <v>Košíkařský kroužek</v>
      </c>
      <c r="K27" s="84">
        <f t="shared" si="4"/>
        <v>0</v>
      </c>
      <c r="L27" s="84">
        <f t="shared" si="5"/>
        <v>0</v>
      </c>
      <c r="M27" s="84">
        <f t="shared" si="6"/>
        <v>0</v>
      </c>
      <c r="N27" s="85"/>
      <c r="O27" s="86" t="str">
        <f t="shared" si="8"/>
        <v/>
      </c>
      <c r="P27" s="85"/>
      <c r="Q27" s="11"/>
      <c r="R27" s="92"/>
      <c r="S27" s="88" t="str">
        <f t="shared" si="9"/>
        <v/>
      </c>
      <c r="T27" s="89"/>
      <c r="U27" s="52"/>
    </row>
    <row r="28" spans="2:21" x14ac:dyDescent="0.2">
      <c r="B28" s="68">
        <v>43070</v>
      </c>
      <c r="C28" s="69">
        <f t="shared" si="2"/>
        <v>43070</v>
      </c>
      <c r="D28" s="70" t="s">
        <v>22</v>
      </c>
      <c r="E28" s="71" t="str">
        <f t="shared" si="10"/>
        <v>HK</v>
      </c>
      <c r="F28" s="72">
        <f t="shared" si="7"/>
        <v>19</v>
      </c>
      <c r="G28" s="73"/>
      <c r="H28" s="22" t="str">
        <f>$H$6</f>
        <v>Sokol Slezské Předměstí</v>
      </c>
      <c r="I28" s="75" t="s">
        <v>2</v>
      </c>
      <c r="J28" s="76" t="str">
        <f>$H$8</f>
        <v>BK REBELS Hradec Králové</v>
      </c>
      <c r="K28" s="77">
        <f t="shared" si="4"/>
        <v>0</v>
      </c>
      <c r="L28" s="77">
        <f t="shared" si="5"/>
        <v>0</v>
      </c>
      <c r="M28" s="77">
        <f t="shared" si="6"/>
        <v>0</v>
      </c>
      <c r="N28" s="78"/>
      <c r="O28" s="79" t="str">
        <f t="shared" si="8"/>
        <v/>
      </c>
      <c r="P28" s="78"/>
      <c r="Q28" s="73"/>
      <c r="R28" s="90"/>
      <c r="S28" s="81" t="str">
        <f t="shared" si="9"/>
        <v/>
      </c>
      <c r="T28" s="80"/>
      <c r="U28" s="52"/>
    </row>
    <row r="29" spans="2:21" x14ac:dyDescent="0.2">
      <c r="B29" s="108">
        <v>43070</v>
      </c>
      <c r="C29" s="109">
        <f t="shared" si="2"/>
        <v>43070</v>
      </c>
      <c r="D29" s="110" t="s">
        <v>21</v>
      </c>
      <c r="E29" s="111" t="str">
        <f t="shared" si="10"/>
        <v>HK</v>
      </c>
      <c r="F29" s="112">
        <f t="shared" si="7"/>
        <v>20</v>
      </c>
      <c r="G29" s="113"/>
      <c r="H29" s="114" t="str">
        <f>$H$5</f>
        <v>Košíkařský kroužek</v>
      </c>
      <c r="I29" s="115" t="s">
        <v>2</v>
      </c>
      <c r="J29" s="116" t="str">
        <f>$H$7</f>
        <v>BK NAPOS Vysoká n.L.</v>
      </c>
      <c r="K29" s="117">
        <f t="shared" si="4"/>
        <v>0</v>
      </c>
      <c r="L29" s="117">
        <f t="shared" si="5"/>
        <v>0</v>
      </c>
      <c r="M29" s="117">
        <f t="shared" si="6"/>
        <v>0</v>
      </c>
      <c r="N29" s="118"/>
      <c r="O29" s="119" t="str">
        <f t="shared" si="8"/>
        <v/>
      </c>
      <c r="P29" s="118"/>
      <c r="Q29" s="113"/>
      <c r="R29" s="120"/>
      <c r="S29" s="121" t="str">
        <f t="shared" si="9"/>
        <v/>
      </c>
      <c r="T29" s="120"/>
      <c r="U29" s="52"/>
    </row>
    <row r="30" spans="2:21" ht="13.5" thickBot="1" x14ac:dyDescent="0.25">
      <c r="B30" s="128">
        <v>43126</v>
      </c>
      <c r="C30" s="96">
        <f t="shared" si="2"/>
        <v>43126</v>
      </c>
      <c r="D30" s="97" t="s">
        <v>22</v>
      </c>
      <c r="E30" s="98" t="str">
        <f t="shared" si="10"/>
        <v>HK</v>
      </c>
      <c r="F30" s="99">
        <f t="shared" si="7"/>
        <v>21</v>
      </c>
      <c r="G30" s="100"/>
      <c r="H30" s="37" t="str">
        <f>$H$4</f>
        <v>ALKON interier</v>
      </c>
      <c r="I30" s="101" t="s">
        <v>2</v>
      </c>
      <c r="J30" s="94" t="str">
        <f>$H$3</f>
        <v>BK 92</v>
      </c>
      <c r="K30" s="102">
        <f t="shared" si="4"/>
        <v>0</v>
      </c>
      <c r="L30" s="102">
        <f t="shared" si="5"/>
        <v>0</v>
      </c>
      <c r="M30" s="102">
        <f t="shared" si="6"/>
        <v>0</v>
      </c>
      <c r="N30" s="103"/>
      <c r="O30" s="104" t="str">
        <f t="shared" si="8"/>
        <v/>
      </c>
      <c r="P30" s="103"/>
      <c r="Q30" s="100"/>
      <c r="R30" s="105"/>
      <c r="S30" s="106" t="str">
        <f t="shared" si="9"/>
        <v/>
      </c>
      <c r="T30" s="105"/>
      <c r="U30" s="52"/>
    </row>
    <row r="31" spans="2:21" x14ac:dyDescent="0.2">
      <c r="B31" s="126">
        <v>43077</v>
      </c>
      <c r="C31" s="13">
        <f t="shared" si="2"/>
        <v>43077</v>
      </c>
      <c r="D31" s="83" t="s">
        <v>23</v>
      </c>
      <c r="E31" s="18" t="str">
        <f t="shared" si="10"/>
        <v>HK</v>
      </c>
      <c r="F31" s="19">
        <f t="shared" si="7"/>
        <v>22</v>
      </c>
      <c r="G31" s="11"/>
      <c r="H31" s="76" t="str">
        <f>$H$8</f>
        <v>BK REBELS Hradec Králové</v>
      </c>
      <c r="I31" s="21" t="s">
        <v>2</v>
      </c>
      <c r="J31" s="20" t="str">
        <f>$H$4</f>
        <v>ALKON interier</v>
      </c>
      <c r="K31" s="84">
        <f t="shared" si="4"/>
        <v>0</v>
      </c>
      <c r="L31" s="84">
        <f t="shared" si="5"/>
        <v>0</v>
      </c>
      <c r="M31" s="84">
        <f t="shared" si="6"/>
        <v>0</v>
      </c>
      <c r="N31" s="85"/>
      <c r="O31" s="86" t="str">
        <f t="shared" si="8"/>
        <v/>
      </c>
      <c r="P31" s="85"/>
      <c r="Q31" s="11"/>
      <c r="R31" s="92"/>
      <c r="S31" s="88" t="str">
        <f t="shared" si="9"/>
        <v/>
      </c>
      <c r="T31" s="92"/>
      <c r="U31" s="52"/>
    </row>
    <row r="32" spans="2:21" x14ac:dyDescent="0.2">
      <c r="B32" s="108">
        <v>43074</v>
      </c>
      <c r="C32" s="109">
        <f t="shared" si="2"/>
        <v>43074</v>
      </c>
      <c r="D32" s="110" t="s">
        <v>20</v>
      </c>
      <c r="E32" s="111" t="str">
        <f t="shared" si="10"/>
        <v>HK</v>
      </c>
      <c r="F32" s="112">
        <f t="shared" si="7"/>
        <v>23</v>
      </c>
      <c r="G32" s="113"/>
      <c r="H32" s="114" t="str">
        <f>$H$3</f>
        <v>BK 92</v>
      </c>
      <c r="I32" s="115" t="s">
        <v>2</v>
      </c>
      <c r="J32" s="114" t="str">
        <f>$H$5</f>
        <v>Košíkařský kroužek</v>
      </c>
      <c r="K32" s="117">
        <f t="shared" si="4"/>
        <v>0</v>
      </c>
      <c r="L32" s="117">
        <f t="shared" si="5"/>
        <v>0</v>
      </c>
      <c r="M32" s="117">
        <f t="shared" si="6"/>
        <v>0</v>
      </c>
      <c r="N32" s="118"/>
      <c r="O32" s="119" t="str">
        <f t="shared" si="8"/>
        <v/>
      </c>
      <c r="P32" s="118"/>
      <c r="Q32" s="113"/>
      <c r="R32" s="122"/>
      <c r="S32" s="121" t="str">
        <f t="shared" si="9"/>
        <v/>
      </c>
      <c r="T32" s="123"/>
      <c r="U32" s="52"/>
    </row>
    <row r="33" spans="2:21" ht="13.5" thickBot="1" x14ac:dyDescent="0.25">
      <c r="B33" s="95">
        <v>43074</v>
      </c>
      <c r="C33" s="13">
        <f t="shared" si="2"/>
        <v>43074</v>
      </c>
      <c r="D33" s="97" t="s">
        <v>22</v>
      </c>
      <c r="E33" s="98" t="str">
        <f t="shared" si="10"/>
        <v>HK</v>
      </c>
      <c r="F33" s="99">
        <f t="shared" si="7"/>
        <v>24</v>
      </c>
      <c r="G33" s="100"/>
      <c r="H33" s="93" t="str">
        <f>$H$7</f>
        <v>BK NAPOS Vysoká n.L.</v>
      </c>
      <c r="I33" s="101" t="s">
        <v>2</v>
      </c>
      <c r="J33" s="22" t="str">
        <f>$H$6</f>
        <v>Sokol Slezské Předměstí</v>
      </c>
      <c r="K33" s="102">
        <f t="shared" si="4"/>
        <v>0</v>
      </c>
      <c r="L33" s="102">
        <f t="shared" si="5"/>
        <v>0</v>
      </c>
      <c r="M33" s="102">
        <f t="shared" si="6"/>
        <v>0</v>
      </c>
      <c r="N33" s="103"/>
      <c r="O33" s="104" t="str">
        <f t="shared" si="8"/>
        <v/>
      </c>
      <c r="P33" s="103"/>
      <c r="Q33" s="100"/>
      <c r="R33" s="105"/>
      <c r="S33" s="106" t="str">
        <f t="shared" si="9"/>
        <v/>
      </c>
      <c r="T33" s="107"/>
      <c r="U33" s="52"/>
    </row>
    <row r="34" spans="2:21" x14ac:dyDescent="0.2">
      <c r="B34" s="68">
        <v>43081</v>
      </c>
      <c r="C34" s="69">
        <f t="shared" si="2"/>
        <v>43081</v>
      </c>
      <c r="D34" s="70" t="s">
        <v>22</v>
      </c>
      <c r="E34" s="71" t="str">
        <f t="shared" si="10"/>
        <v>HK</v>
      </c>
      <c r="F34" s="72">
        <f t="shared" si="7"/>
        <v>25</v>
      </c>
      <c r="G34" s="73"/>
      <c r="H34" s="22" t="str">
        <f>$H$7</f>
        <v>BK NAPOS Vysoká n.L.</v>
      </c>
      <c r="I34" s="75" t="s">
        <v>2</v>
      </c>
      <c r="J34" s="76" t="str">
        <f>$H$8</f>
        <v>BK REBELS Hradec Králové</v>
      </c>
      <c r="K34" s="77">
        <f t="shared" si="4"/>
        <v>0</v>
      </c>
      <c r="L34" s="77">
        <f t="shared" si="5"/>
        <v>0</v>
      </c>
      <c r="M34" s="77">
        <f t="shared" si="6"/>
        <v>0</v>
      </c>
      <c r="N34" s="78"/>
      <c r="O34" s="79" t="str">
        <f t="shared" si="8"/>
        <v/>
      </c>
      <c r="P34" s="78"/>
      <c r="Q34" s="73"/>
      <c r="R34" s="80"/>
      <c r="S34" s="81" t="str">
        <f t="shared" si="9"/>
        <v/>
      </c>
      <c r="T34" s="80"/>
      <c r="U34" s="52"/>
    </row>
    <row r="35" spans="2:21" x14ac:dyDescent="0.2">
      <c r="B35" s="108">
        <v>43084</v>
      </c>
      <c r="C35" s="109">
        <f t="shared" si="2"/>
        <v>43084</v>
      </c>
      <c r="D35" s="110" t="s">
        <v>22</v>
      </c>
      <c r="E35" s="111" t="str">
        <f t="shared" si="10"/>
        <v>HK</v>
      </c>
      <c r="F35" s="112">
        <f t="shared" si="7"/>
        <v>26</v>
      </c>
      <c r="G35" s="113"/>
      <c r="H35" s="116" t="str">
        <f>$H$6</f>
        <v>Sokol Slezské Předměstí</v>
      </c>
      <c r="I35" s="115" t="s">
        <v>2</v>
      </c>
      <c r="J35" s="114" t="str">
        <f>$H$3</f>
        <v>BK 92</v>
      </c>
      <c r="K35" s="117">
        <f t="shared" si="4"/>
        <v>0</v>
      </c>
      <c r="L35" s="117">
        <f t="shared" si="5"/>
        <v>0</v>
      </c>
      <c r="M35" s="117">
        <f t="shared" si="6"/>
        <v>0</v>
      </c>
      <c r="N35" s="118"/>
      <c r="O35" s="119" t="str">
        <f t="shared" si="8"/>
        <v/>
      </c>
      <c r="P35" s="118"/>
      <c r="Q35" s="113"/>
      <c r="R35" s="120"/>
      <c r="S35" s="121" t="str">
        <f t="shared" si="9"/>
        <v/>
      </c>
      <c r="T35" s="123"/>
      <c r="U35" s="52"/>
    </row>
    <row r="36" spans="2:21" ht="13.5" thickBot="1" x14ac:dyDescent="0.25">
      <c r="B36" s="126">
        <v>43084</v>
      </c>
      <c r="C36" s="96">
        <f t="shared" si="2"/>
        <v>43084</v>
      </c>
      <c r="D36" s="83" t="s">
        <v>21</v>
      </c>
      <c r="E36" s="18" t="str">
        <f t="shared" si="10"/>
        <v>HK</v>
      </c>
      <c r="F36" s="19">
        <f t="shared" si="7"/>
        <v>27</v>
      </c>
      <c r="G36" s="11"/>
      <c r="H36" s="20" t="str">
        <f>$H$5</f>
        <v>Košíkařský kroužek</v>
      </c>
      <c r="I36" s="21" t="s">
        <v>2</v>
      </c>
      <c r="J36" s="37" t="str">
        <f>$H$4</f>
        <v>ALKON interier</v>
      </c>
      <c r="K36" s="84">
        <f t="shared" si="4"/>
        <v>0</v>
      </c>
      <c r="L36" s="84">
        <f t="shared" si="5"/>
        <v>0</v>
      </c>
      <c r="M36" s="84">
        <f t="shared" si="6"/>
        <v>0</v>
      </c>
      <c r="N36" s="85"/>
      <c r="O36" s="86" t="str">
        <f t="shared" si="8"/>
        <v/>
      </c>
      <c r="P36" s="85"/>
      <c r="Q36" s="11"/>
      <c r="R36" s="92"/>
      <c r="S36" s="88" t="str">
        <f t="shared" si="9"/>
        <v/>
      </c>
      <c r="T36" s="89"/>
      <c r="U36" s="52"/>
    </row>
    <row r="37" spans="2:21" x14ac:dyDescent="0.2">
      <c r="B37" s="68">
        <v>43112</v>
      </c>
      <c r="C37" s="13">
        <f t="shared" si="2"/>
        <v>43112</v>
      </c>
      <c r="D37" s="70" t="s">
        <v>23</v>
      </c>
      <c r="E37" s="71" t="str">
        <f t="shared" si="10"/>
        <v>HK</v>
      </c>
      <c r="F37" s="72">
        <f t="shared" si="7"/>
        <v>28</v>
      </c>
      <c r="G37" s="73"/>
      <c r="H37" s="76" t="str">
        <f>$H$8</f>
        <v>BK REBELS Hradec Králové</v>
      </c>
      <c r="I37" s="75" t="s">
        <v>2</v>
      </c>
      <c r="J37" s="76" t="str">
        <f>$H$5</f>
        <v>Košíkařský kroužek</v>
      </c>
      <c r="K37" s="77">
        <f t="shared" si="4"/>
        <v>0</v>
      </c>
      <c r="L37" s="77">
        <f t="shared" si="5"/>
        <v>0</v>
      </c>
      <c r="M37" s="77">
        <f t="shared" si="6"/>
        <v>0</v>
      </c>
      <c r="N37" s="78"/>
      <c r="O37" s="79" t="str">
        <f t="shared" si="8"/>
        <v/>
      </c>
      <c r="P37" s="78"/>
      <c r="Q37" s="73"/>
      <c r="R37" s="80"/>
      <c r="S37" s="81" t="str">
        <f t="shared" si="9"/>
        <v/>
      </c>
      <c r="T37" s="80"/>
      <c r="U37" s="52"/>
    </row>
    <row r="38" spans="2:21" x14ac:dyDescent="0.2">
      <c r="B38" s="127">
        <v>43112</v>
      </c>
      <c r="C38" s="109">
        <f t="shared" si="2"/>
        <v>43112</v>
      </c>
      <c r="D38" s="110" t="s">
        <v>22</v>
      </c>
      <c r="E38" s="111" t="str">
        <f t="shared" si="10"/>
        <v>HK</v>
      </c>
      <c r="F38" s="112">
        <f t="shared" si="7"/>
        <v>29</v>
      </c>
      <c r="G38" s="113"/>
      <c r="H38" s="114" t="str">
        <f>$H$4</f>
        <v>ALKON interier</v>
      </c>
      <c r="I38" s="115" t="s">
        <v>2</v>
      </c>
      <c r="J38" s="116" t="str">
        <f>$H$6</f>
        <v>Sokol Slezské Předměstí</v>
      </c>
      <c r="K38" s="117">
        <f t="shared" si="4"/>
        <v>0</v>
      </c>
      <c r="L38" s="117">
        <f t="shared" si="5"/>
        <v>0</v>
      </c>
      <c r="M38" s="117">
        <f t="shared" si="6"/>
        <v>0</v>
      </c>
      <c r="N38" s="118"/>
      <c r="O38" s="119" t="str">
        <f t="shared" si="8"/>
        <v/>
      </c>
      <c r="P38" s="118"/>
      <c r="Q38" s="113"/>
      <c r="R38" s="120"/>
      <c r="S38" s="121" t="str">
        <f t="shared" si="9"/>
        <v/>
      </c>
      <c r="T38" s="120"/>
      <c r="U38" s="52"/>
    </row>
    <row r="39" spans="2:21" ht="13.5" thickBot="1" x14ac:dyDescent="0.25">
      <c r="B39" s="95">
        <v>43109</v>
      </c>
      <c r="C39" s="96">
        <f t="shared" si="2"/>
        <v>43109</v>
      </c>
      <c r="D39" s="97" t="s">
        <v>20</v>
      </c>
      <c r="E39" s="98" t="str">
        <f t="shared" si="10"/>
        <v>HK</v>
      </c>
      <c r="F39" s="99">
        <f t="shared" si="7"/>
        <v>30</v>
      </c>
      <c r="G39" s="100"/>
      <c r="H39" s="94" t="str">
        <f>$H$3</f>
        <v>BK 92</v>
      </c>
      <c r="I39" s="101" t="s">
        <v>2</v>
      </c>
      <c r="J39" s="93" t="str">
        <f>$H$7</f>
        <v>BK NAPOS Vysoká n.L.</v>
      </c>
      <c r="K39" s="102">
        <f t="shared" si="4"/>
        <v>0</v>
      </c>
      <c r="L39" s="102">
        <f t="shared" si="5"/>
        <v>0</v>
      </c>
      <c r="M39" s="102">
        <f t="shared" si="6"/>
        <v>0</v>
      </c>
      <c r="N39" s="103"/>
      <c r="O39" s="104" t="str">
        <f t="shared" si="8"/>
        <v/>
      </c>
      <c r="P39" s="103"/>
      <c r="Q39" s="100"/>
      <c r="R39" s="105"/>
      <c r="S39" s="106" t="str">
        <f t="shared" si="9"/>
        <v/>
      </c>
      <c r="T39" s="105"/>
      <c r="U39" s="52"/>
    </row>
    <row r="40" spans="2:21" ht="13.5" thickBot="1" x14ac:dyDescent="0.25">
      <c r="B40" s="53"/>
      <c r="C40" s="13"/>
      <c r="D40" s="54"/>
      <c r="E40" s="18"/>
      <c r="F40" s="19"/>
      <c r="G40" s="11"/>
      <c r="H40" s="20"/>
      <c r="I40" s="21"/>
      <c r="J40" s="22"/>
      <c r="K40" s="11"/>
      <c r="L40" s="11"/>
      <c r="M40" s="21"/>
      <c r="N40" s="67"/>
      <c r="O40" s="11"/>
      <c r="P40" s="67"/>
      <c r="Q40" s="11"/>
      <c r="R40" s="23"/>
      <c r="S40" s="11"/>
      <c r="T40" s="23"/>
    </row>
    <row r="41" spans="2:21" x14ac:dyDescent="0.2">
      <c r="B41" s="68">
        <v>43116</v>
      </c>
      <c r="C41" s="69">
        <f>IF(B41="","",B41)</f>
        <v>43116</v>
      </c>
      <c r="D41" s="70" t="s">
        <v>20</v>
      </c>
      <c r="E41" s="71" t="s">
        <v>1</v>
      </c>
      <c r="F41" s="72">
        <v>31</v>
      </c>
      <c r="G41" s="73"/>
      <c r="H41" s="74" t="str">
        <f>$H$3</f>
        <v>BK 92</v>
      </c>
      <c r="I41" s="75" t="s">
        <v>2</v>
      </c>
      <c r="J41" s="76" t="str">
        <f>$H$8</f>
        <v>BK REBELS Hradec Králové</v>
      </c>
      <c r="K41" s="77">
        <f>IF(N41&gt;P41,1,0)</f>
        <v>0</v>
      </c>
      <c r="L41" s="77">
        <f>IF(N41="",0,1)</f>
        <v>0</v>
      </c>
      <c r="M41" s="77">
        <f>IF(N41&lt;P41,1,0)</f>
        <v>0</v>
      </c>
      <c r="N41" s="78"/>
      <c r="O41" s="79" t="str">
        <f t="shared" ref="O41:O70" si="11">IF(N41="","",":")</f>
        <v/>
      </c>
      <c r="P41" s="78"/>
      <c r="Q41" s="73"/>
      <c r="R41" s="80"/>
      <c r="S41" s="81" t="str">
        <f t="shared" ref="S41:S70" si="12">IF(R41="","","-")</f>
        <v/>
      </c>
      <c r="T41" s="80"/>
    </row>
    <row r="42" spans="2:21" x14ac:dyDescent="0.2">
      <c r="B42" s="127">
        <v>43119</v>
      </c>
      <c r="C42" s="109">
        <f t="shared" ref="C42:C70" si="13">IF(B42="","",B42)</f>
        <v>43119</v>
      </c>
      <c r="D42" s="110" t="s">
        <v>22</v>
      </c>
      <c r="E42" s="111" t="str">
        <f t="shared" ref="E42:E70" si="14">IF($E$10="","",$E$10)</f>
        <v>HK</v>
      </c>
      <c r="F42" s="112">
        <f>IF(F41="","",F41+1)</f>
        <v>32</v>
      </c>
      <c r="G42" s="113"/>
      <c r="H42" s="114" t="str">
        <f>$H$4</f>
        <v>ALKON interier</v>
      </c>
      <c r="I42" s="115" t="s">
        <v>2</v>
      </c>
      <c r="J42" s="116" t="str">
        <f>$H$7</f>
        <v>BK NAPOS Vysoká n.L.</v>
      </c>
      <c r="K42" s="117">
        <f t="shared" ref="K42:K70" si="15">IF(N42&gt;P42,1,0)</f>
        <v>0</v>
      </c>
      <c r="L42" s="117">
        <f t="shared" ref="L42:L70" si="16">IF(N42="",0,1)</f>
        <v>0</v>
      </c>
      <c r="M42" s="117">
        <f t="shared" ref="M42:M70" si="17">IF(N42&lt;P42,1,0)</f>
        <v>0</v>
      </c>
      <c r="N42" s="118"/>
      <c r="O42" s="119" t="str">
        <f t="shared" si="11"/>
        <v/>
      </c>
      <c r="P42" s="118"/>
      <c r="Q42" s="113"/>
      <c r="R42" s="120" t="s">
        <v>24</v>
      </c>
      <c r="S42" s="121" t="str">
        <f t="shared" si="12"/>
        <v>-</v>
      </c>
      <c r="T42" s="120" t="s">
        <v>24</v>
      </c>
    </row>
    <row r="43" spans="2:21" ht="13.5" thickBot="1" x14ac:dyDescent="0.25">
      <c r="B43" s="82">
        <v>43119</v>
      </c>
      <c r="C43" s="13">
        <f t="shared" si="13"/>
        <v>43119</v>
      </c>
      <c r="D43" s="83" t="s">
        <v>21</v>
      </c>
      <c r="E43" s="18" t="str">
        <f t="shared" si="14"/>
        <v>HK</v>
      </c>
      <c r="F43" s="19">
        <f t="shared" ref="F43:F70" si="18">IF(F42="","",F42+1)</f>
        <v>33</v>
      </c>
      <c r="G43" s="11"/>
      <c r="H43" s="20" t="str">
        <f>$H$5</f>
        <v>Košíkařský kroužek</v>
      </c>
      <c r="I43" s="21" t="s">
        <v>2</v>
      </c>
      <c r="J43" s="93" t="str">
        <f>$H$6</f>
        <v>Sokol Slezské Předměstí</v>
      </c>
      <c r="K43" s="84">
        <f t="shared" si="15"/>
        <v>0</v>
      </c>
      <c r="L43" s="84">
        <f t="shared" si="16"/>
        <v>0</v>
      </c>
      <c r="M43" s="84">
        <f t="shared" si="17"/>
        <v>0</v>
      </c>
      <c r="N43" s="85"/>
      <c r="O43" s="86" t="str">
        <f t="shared" si="11"/>
        <v/>
      </c>
      <c r="P43" s="85"/>
      <c r="Q43" s="11"/>
      <c r="R43" s="92"/>
      <c r="S43" s="88" t="str">
        <f t="shared" si="12"/>
        <v/>
      </c>
      <c r="T43" s="92"/>
    </row>
    <row r="44" spans="2:21" x14ac:dyDescent="0.2">
      <c r="B44" s="68">
        <v>43126</v>
      </c>
      <c r="C44" s="69">
        <f t="shared" si="13"/>
        <v>43126</v>
      </c>
      <c r="D44" s="70" t="s">
        <v>23</v>
      </c>
      <c r="E44" s="71" t="str">
        <f t="shared" si="14"/>
        <v>HK</v>
      </c>
      <c r="F44" s="72">
        <f t="shared" si="18"/>
        <v>34</v>
      </c>
      <c r="G44" s="73"/>
      <c r="H44" s="76" t="str">
        <f>$H$8</f>
        <v>BK REBELS Hradec Králové</v>
      </c>
      <c r="I44" s="75" t="s">
        <v>2</v>
      </c>
      <c r="J44" s="22" t="str">
        <f>$H$6</f>
        <v>Sokol Slezské Předměstí</v>
      </c>
      <c r="K44" s="77">
        <f t="shared" si="15"/>
        <v>0</v>
      </c>
      <c r="L44" s="77">
        <f t="shared" si="16"/>
        <v>0</v>
      </c>
      <c r="M44" s="77">
        <f t="shared" si="17"/>
        <v>0</v>
      </c>
      <c r="N44" s="78"/>
      <c r="O44" s="79" t="str">
        <f t="shared" si="11"/>
        <v/>
      </c>
      <c r="P44" s="78"/>
      <c r="Q44" s="73"/>
      <c r="R44" s="80"/>
      <c r="S44" s="81" t="str">
        <f t="shared" si="12"/>
        <v/>
      </c>
      <c r="T44" s="80"/>
    </row>
    <row r="45" spans="2:21" x14ac:dyDescent="0.2">
      <c r="B45" s="108">
        <v>43123</v>
      </c>
      <c r="C45" s="109">
        <v>43123</v>
      </c>
      <c r="D45" s="110" t="s">
        <v>22</v>
      </c>
      <c r="E45" s="111" t="str">
        <f t="shared" si="14"/>
        <v>HK</v>
      </c>
      <c r="F45" s="112">
        <f t="shared" si="18"/>
        <v>35</v>
      </c>
      <c r="G45" s="113"/>
      <c r="H45" s="116" t="str">
        <f>$H$7</f>
        <v>BK NAPOS Vysoká n.L.</v>
      </c>
      <c r="I45" s="115" t="s">
        <v>2</v>
      </c>
      <c r="J45" s="114" t="str">
        <f>$H$5</f>
        <v>Košíkařský kroužek</v>
      </c>
      <c r="K45" s="117">
        <f t="shared" si="15"/>
        <v>0</v>
      </c>
      <c r="L45" s="117">
        <f t="shared" si="16"/>
        <v>0</v>
      </c>
      <c r="M45" s="117">
        <f t="shared" si="17"/>
        <v>0</v>
      </c>
      <c r="N45" s="118"/>
      <c r="O45" s="119" t="str">
        <f t="shared" si="11"/>
        <v/>
      </c>
      <c r="P45" s="118"/>
      <c r="Q45" s="113"/>
      <c r="R45" s="120"/>
      <c r="S45" s="121" t="str">
        <f t="shared" si="12"/>
        <v/>
      </c>
      <c r="T45" s="120"/>
    </row>
    <row r="46" spans="2:21" ht="13.5" thickBot="1" x14ac:dyDescent="0.25">
      <c r="B46" s="126">
        <v>43067</v>
      </c>
      <c r="C46" s="13">
        <f t="shared" si="13"/>
        <v>43067</v>
      </c>
      <c r="D46" s="83" t="s">
        <v>20</v>
      </c>
      <c r="E46" s="18" t="str">
        <f t="shared" si="14"/>
        <v>HK</v>
      </c>
      <c r="F46" s="19">
        <f t="shared" si="18"/>
        <v>36</v>
      </c>
      <c r="G46" s="11"/>
      <c r="H46" s="94" t="str">
        <f>$H$3</f>
        <v>BK 92</v>
      </c>
      <c r="I46" s="21" t="s">
        <v>2</v>
      </c>
      <c r="J46" s="37" t="str">
        <f>$H$4</f>
        <v>ALKON interier</v>
      </c>
      <c r="K46" s="84">
        <f t="shared" si="15"/>
        <v>0</v>
      </c>
      <c r="L46" s="84">
        <f t="shared" si="16"/>
        <v>0</v>
      </c>
      <c r="M46" s="84">
        <f t="shared" si="17"/>
        <v>0</v>
      </c>
      <c r="N46" s="85"/>
      <c r="O46" s="86" t="str">
        <f t="shared" si="11"/>
        <v/>
      </c>
      <c r="P46" s="85"/>
      <c r="Q46" s="11"/>
      <c r="R46" s="120" t="s">
        <v>24</v>
      </c>
      <c r="S46" s="121" t="str">
        <f t="shared" ref="S46" si="19">IF(R46="","","-")</f>
        <v>-</v>
      </c>
      <c r="T46" s="120" t="s">
        <v>24</v>
      </c>
    </row>
    <row r="47" spans="2:21" x14ac:dyDescent="0.2">
      <c r="B47" s="129">
        <v>43133</v>
      </c>
      <c r="C47" s="69">
        <f t="shared" si="13"/>
        <v>43133</v>
      </c>
      <c r="D47" s="70" t="s">
        <v>22</v>
      </c>
      <c r="E47" s="71" t="str">
        <f t="shared" si="14"/>
        <v>HK</v>
      </c>
      <c r="F47" s="72">
        <f t="shared" si="18"/>
        <v>37</v>
      </c>
      <c r="G47" s="73"/>
      <c r="H47" s="20" t="str">
        <f>$H$4</f>
        <v>ALKON interier</v>
      </c>
      <c r="I47" s="75" t="s">
        <v>2</v>
      </c>
      <c r="J47" s="76" t="str">
        <f>$H$8</f>
        <v>BK REBELS Hradec Králové</v>
      </c>
      <c r="K47" s="77">
        <f t="shared" si="15"/>
        <v>0</v>
      </c>
      <c r="L47" s="77">
        <f t="shared" si="16"/>
        <v>0</v>
      </c>
      <c r="M47" s="77">
        <f t="shared" si="17"/>
        <v>0</v>
      </c>
      <c r="N47" s="78"/>
      <c r="O47" s="79" t="str">
        <f t="shared" si="11"/>
        <v/>
      </c>
      <c r="P47" s="78"/>
      <c r="Q47" s="73"/>
      <c r="R47" s="80"/>
      <c r="S47" s="81" t="str">
        <f t="shared" si="12"/>
        <v/>
      </c>
      <c r="T47" s="80"/>
    </row>
    <row r="48" spans="2:21" x14ac:dyDescent="0.2">
      <c r="B48" s="108">
        <v>43133</v>
      </c>
      <c r="C48" s="109">
        <f t="shared" si="13"/>
        <v>43133</v>
      </c>
      <c r="D48" s="110" t="s">
        <v>21</v>
      </c>
      <c r="E48" s="111" t="str">
        <f t="shared" si="14"/>
        <v>HK</v>
      </c>
      <c r="F48" s="112">
        <f t="shared" si="18"/>
        <v>38</v>
      </c>
      <c r="G48" s="113"/>
      <c r="H48" s="114" t="str">
        <f>$H$5</f>
        <v>Košíkařský kroužek</v>
      </c>
      <c r="I48" s="115" t="s">
        <v>2</v>
      </c>
      <c r="J48" s="114" t="str">
        <f>$H$3</f>
        <v>BK 92</v>
      </c>
      <c r="K48" s="117">
        <f t="shared" si="15"/>
        <v>0</v>
      </c>
      <c r="L48" s="117">
        <f t="shared" si="16"/>
        <v>0</v>
      </c>
      <c r="M48" s="117">
        <f t="shared" si="17"/>
        <v>0</v>
      </c>
      <c r="N48" s="118"/>
      <c r="O48" s="119" t="str">
        <f t="shared" si="11"/>
        <v/>
      </c>
      <c r="P48" s="118"/>
      <c r="Q48" s="113"/>
      <c r="R48" s="122"/>
      <c r="S48" s="121" t="str">
        <f t="shared" si="12"/>
        <v/>
      </c>
      <c r="T48" s="123"/>
    </row>
    <row r="49" spans="2:20" ht="13.5" thickBot="1" x14ac:dyDescent="0.25">
      <c r="B49" s="95">
        <v>43133</v>
      </c>
      <c r="C49" s="96">
        <f t="shared" si="13"/>
        <v>43133</v>
      </c>
      <c r="D49" s="97" t="s">
        <v>22</v>
      </c>
      <c r="E49" s="98" t="str">
        <f t="shared" si="14"/>
        <v>HK</v>
      </c>
      <c r="F49" s="99">
        <f t="shared" si="18"/>
        <v>39</v>
      </c>
      <c r="G49" s="100"/>
      <c r="H49" s="22" t="str">
        <f>$H$6</f>
        <v>Sokol Slezské Předměstí</v>
      </c>
      <c r="I49" s="101" t="s">
        <v>2</v>
      </c>
      <c r="J49" s="93" t="str">
        <f>$H$7</f>
        <v>BK NAPOS Vysoká n.L.</v>
      </c>
      <c r="K49" s="102">
        <f t="shared" si="15"/>
        <v>0</v>
      </c>
      <c r="L49" s="102">
        <f t="shared" si="16"/>
        <v>0</v>
      </c>
      <c r="M49" s="102">
        <f t="shared" si="17"/>
        <v>0</v>
      </c>
      <c r="N49" s="103"/>
      <c r="O49" s="104" t="str">
        <f t="shared" si="11"/>
        <v/>
      </c>
      <c r="P49" s="103"/>
      <c r="Q49" s="100"/>
      <c r="R49" s="105"/>
      <c r="S49" s="106" t="str">
        <f t="shared" si="12"/>
        <v/>
      </c>
      <c r="T49" s="105"/>
    </row>
    <row r="50" spans="2:20" x14ac:dyDescent="0.2">
      <c r="B50" s="82">
        <v>43140</v>
      </c>
      <c r="C50" s="13">
        <f t="shared" si="13"/>
        <v>43140</v>
      </c>
      <c r="D50" s="83" t="s">
        <v>23</v>
      </c>
      <c r="E50" s="18" t="str">
        <f t="shared" si="14"/>
        <v>HK</v>
      </c>
      <c r="F50" s="19">
        <f t="shared" si="18"/>
        <v>40</v>
      </c>
      <c r="G50" s="11"/>
      <c r="H50" s="76" t="str">
        <f>$H$8</f>
        <v>BK REBELS Hradec Králové</v>
      </c>
      <c r="I50" s="21" t="s">
        <v>2</v>
      </c>
      <c r="J50" s="22" t="str">
        <f>$H$7</f>
        <v>BK NAPOS Vysoká n.L.</v>
      </c>
      <c r="K50" s="84">
        <f t="shared" si="15"/>
        <v>0</v>
      </c>
      <c r="L50" s="84">
        <f t="shared" si="16"/>
        <v>0</v>
      </c>
      <c r="M50" s="84">
        <f t="shared" si="17"/>
        <v>0</v>
      </c>
      <c r="N50" s="85"/>
      <c r="O50" s="86" t="str">
        <f t="shared" si="11"/>
        <v/>
      </c>
      <c r="P50" s="85"/>
      <c r="Q50" s="11"/>
      <c r="R50" s="87"/>
      <c r="S50" s="88" t="str">
        <f t="shared" si="12"/>
        <v/>
      </c>
      <c r="T50" s="89"/>
    </row>
    <row r="51" spans="2:20" x14ac:dyDescent="0.2">
      <c r="B51" s="108">
        <v>43137</v>
      </c>
      <c r="C51" s="109">
        <f t="shared" si="13"/>
        <v>43137</v>
      </c>
      <c r="D51" s="110" t="s">
        <v>20</v>
      </c>
      <c r="E51" s="111" t="str">
        <f t="shared" si="14"/>
        <v>HK</v>
      </c>
      <c r="F51" s="112">
        <f t="shared" si="18"/>
        <v>41</v>
      </c>
      <c r="G51" s="113"/>
      <c r="H51" s="114" t="str">
        <f>$H$3</f>
        <v>BK 92</v>
      </c>
      <c r="I51" s="115" t="s">
        <v>2</v>
      </c>
      <c r="J51" s="116" t="str">
        <f>$H$6</f>
        <v>Sokol Slezské Předměstí</v>
      </c>
      <c r="K51" s="117">
        <f t="shared" si="15"/>
        <v>0</v>
      </c>
      <c r="L51" s="117">
        <f t="shared" si="16"/>
        <v>0</v>
      </c>
      <c r="M51" s="117">
        <f t="shared" si="17"/>
        <v>0</v>
      </c>
      <c r="N51" s="118"/>
      <c r="O51" s="119" t="str">
        <f t="shared" si="11"/>
        <v/>
      </c>
      <c r="P51" s="118"/>
      <c r="Q51" s="113"/>
      <c r="R51" s="120"/>
      <c r="S51" s="121" t="str">
        <f t="shared" si="12"/>
        <v/>
      </c>
      <c r="T51" s="120"/>
    </row>
    <row r="52" spans="2:20" ht="13.5" thickBot="1" x14ac:dyDescent="0.25">
      <c r="B52" s="128">
        <v>43140</v>
      </c>
      <c r="C52" s="13">
        <f t="shared" si="13"/>
        <v>43140</v>
      </c>
      <c r="D52" s="97" t="s">
        <v>22</v>
      </c>
      <c r="E52" s="98" t="str">
        <f t="shared" si="14"/>
        <v>HK</v>
      </c>
      <c r="F52" s="99">
        <f t="shared" si="18"/>
        <v>42</v>
      </c>
      <c r="G52" s="100"/>
      <c r="H52" s="94" t="str">
        <f>$H$4</f>
        <v>ALKON interier</v>
      </c>
      <c r="I52" s="101" t="s">
        <v>2</v>
      </c>
      <c r="J52" s="20" t="str">
        <f>$H$5</f>
        <v>Košíkařský kroužek</v>
      </c>
      <c r="K52" s="102">
        <f t="shared" si="15"/>
        <v>0</v>
      </c>
      <c r="L52" s="102">
        <f t="shared" si="16"/>
        <v>0</v>
      </c>
      <c r="M52" s="102">
        <f t="shared" si="17"/>
        <v>0</v>
      </c>
      <c r="N52" s="103"/>
      <c r="O52" s="104" t="str">
        <f t="shared" si="11"/>
        <v/>
      </c>
      <c r="P52" s="103"/>
      <c r="Q52" s="100"/>
      <c r="R52" s="105"/>
      <c r="S52" s="106" t="str">
        <f t="shared" si="12"/>
        <v/>
      </c>
      <c r="T52" s="105"/>
    </row>
    <row r="53" spans="2:20" x14ac:dyDescent="0.2">
      <c r="B53" s="68">
        <v>43147</v>
      </c>
      <c r="C53" s="69">
        <f t="shared" si="13"/>
        <v>43147</v>
      </c>
      <c r="D53" s="70" t="s">
        <v>21</v>
      </c>
      <c r="E53" s="71" t="str">
        <f t="shared" si="14"/>
        <v>HK</v>
      </c>
      <c r="F53" s="72">
        <f t="shared" si="18"/>
        <v>43</v>
      </c>
      <c r="G53" s="73"/>
      <c r="H53" s="20" t="str">
        <f>$H$5</f>
        <v>Košíkařský kroužek</v>
      </c>
      <c r="I53" s="75" t="s">
        <v>2</v>
      </c>
      <c r="J53" s="76" t="str">
        <f>$H$8</f>
        <v>BK REBELS Hradec Králové</v>
      </c>
      <c r="K53" s="77">
        <f t="shared" si="15"/>
        <v>0</v>
      </c>
      <c r="L53" s="77">
        <f t="shared" si="16"/>
        <v>0</v>
      </c>
      <c r="M53" s="77">
        <f t="shared" si="17"/>
        <v>0</v>
      </c>
      <c r="N53" s="78"/>
      <c r="O53" s="79" t="str">
        <f t="shared" si="11"/>
        <v/>
      </c>
      <c r="P53" s="78"/>
      <c r="Q53" s="73"/>
      <c r="R53" s="80"/>
      <c r="S53" s="81" t="str">
        <f t="shared" si="12"/>
        <v/>
      </c>
      <c r="T53" s="80"/>
    </row>
    <row r="54" spans="2:20" x14ac:dyDescent="0.2">
      <c r="B54" s="127">
        <v>43147</v>
      </c>
      <c r="C54" s="109">
        <f t="shared" si="13"/>
        <v>43147</v>
      </c>
      <c r="D54" s="110" t="s">
        <v>22</v>
      </c>
      <c r="E54" s="111" t="str">
        <f t="shared" si="14"/>
        <v>HK</v>
      </c>
      <c r="F54" s="112">
        <f t="shared" si="18"/>
        <v>44</v>
      </c>
      <c r="G54" s="113"/>
      <c r="H54" s="116" t="str">
        <f>$H$6</f>
        <v>Sokol Slezské Předměstí</v>
      </c>
      <c r="I54" s="115" t="s">
        <v>2</v>
      </c>
      <c r="J54" s="114" t="str">
        <f>$H$4</f>
        <v>ALKON interier</v>
      </c>
      <c r="K54" s="117">
        <f t="shared" si="15"/>
        <v>0</v>
      </c>
      <c r="L54" s="117">
        <f t="shared" si="16"/>
        <v>0</v>
      </c>
      <c r="M54" s="117">
        <f t="shared" si="17"/>
        <v>0</v>
      </c>
      <c r="N54" s="118"/>
      <c r="O54" s="119" t="str">
        <f t="shared" si="11"/>
        <v/>
      </c>
      <c r="P54" s="118"/>
      <c r="Q54" s="113"/>
      <c r="R54" s="120"/>
      <c r="S54" s="121" t="str">
        <f t="shared" si="12"/>
        <v/>
      </c>
      <c r="T54" s="120"/>
    </row>
    <row r="55" spans="2:20" ht="13.5" thickBot="1" x14ac:dyDescent="0.25">
      <c r="B55" s="82">
        <v>43144</v>
      </c>
      <c r="C55" s="96">
        <f t="shared" si="13"/>
        <v>43144</v>
      </c>
      <c r="D55" s="83" t="s">
        <v>22</v>
      </c>
      <c r="E55" s="18" t="str">
        <f t="shared" si="14"/>
        <v>HK</v>
      </c>
      <c r="F55" s="19">
        <f t="shared" si="18"/>
        <v>45</v>
      </c>
      <c r="G55" s="11"/>
      <c r="H55" s="38" t="str">
        <f>$H$7</f>
        <v>BK NAPOS Vysoká n.L.</v>
      </c>
      <c r="I55" s="21" t="s">
        <v>2</v>
      </c>
      <c r="J55" s="94" t="str">
        <f>$H$3</f>
        <v>BK 92</v>
      </c>
      <c r="K55" s="84">
        <f t="shared" si="15"/>
        <v>0</v>
      </c>
      <c r="L55" s="84">
        <f t="shared" si="16"/>
        <v>0</v>
      </c>
      <c r="M55" s="84">
        <f t="shared" si="17"/>
        <v>0</v>
      </c>
      <c r="N55" s="85"/>
      <c r="O55" s="86" t="str">
        <f t="shared" si="11"/>
        <v/>
      </c>
      <c r="P55" s="85"/>
      <c r="Q55" s="11"/>
      <c r="R55" s="87"/>
      <c r="S55" s="88" t="str">
        <f t="shared" si="12"/>
        <v/>
      </c>
      <c r="T55" s="89"/>
    </row>
    <row r="56" spans="2:20" x14ac:dyDescent="0.2">
      <c r="B56" s="68">
        <v>43161</v>
      </c>
      <c r="C56" s="13">
        <f t="shared" si="13"/>
        <v>43161</v>
      </c>
      <c r="D56" s="70" t="s">
        <v>23</v>
      </c>
      <c r="E56" s="71" t="str">
        <f t="shared" si="14"/>
        <v>HK</v>
      </c>
      <c r="F56" s="72">
        <f t="shared" si="18"/>
        <v>46</v>
      </c>
      <c r="G56" s="73"/>
      <c r="H56" s="76" t="str">
        <f>$H$8</f>
        <v>BK REBELS Hradec Králové</v>
      </c>
      <c r="I56" s="75" t="s">
        <v>2</v>
      </c>
      <c r="J56" s="74" t="str">
        <f>$H$3</f>
        <v>BK 92</v>
      </c>
      <c r="K56" s="77">
        <f t="shared" si="15"/>
        <v>0</v>
      </c>
      <c r="L56" s="77">
        <f t="shared" si="16"/>
        <v>0</v>
      </c>
      <c r="M56" s="77">
        <f t="shared" si="17"/>
        <v>0</v>
      </c>
      <c r="N56" s="78"/>
      <c r="O56" s="79" t="str">
        <f t="shared" si="11"/>
        <v/>
      </c>
      <c r="P56" s="78"/>
      <c r="Q56" s="73"/>
      <c r="R56" s="90"/>
      <c r="S56" s="81" t="str">
        <f t="shared" si="12"/>
        <v/>
      </c>
      <c r="T56" s="91"/>
    </row>
    <row r="57" spans="2:20" x14ac:dyDescent="0.2">
      <c r="B57" s="127">
        <v>43018</v>
      </c>
      <c r="C57" s="109">
        <f t="shared" si="13"/>
        <v>43018</v>
      </c>
      <c r="D57" s="110" t="s">
        <v>22</v>
      </c>
      <c r="E57" s="111" t="str">
        <f t="shared" si="14"/>
        <v>HK</v>
      </c>
      <c r="F57" s="112">
        <f t="shared" si="18"/>
        <v>47</v>
      </c>
      <c r="G57" s="113"/>
      <c r="H57" s="116" t="str">
        <f>$H$7</f>
        <v>BK NAPOS Vysoká n.L.</v>
      </c>
      <c r="I57" s="115" t="s">
        <v>2</v>
      </c>
      <c r="J57" s="114" t="str">
        <f>$H$4</f>
        <v>ALKON interier</v>
      </c>
      <c r="K57" s="117">
        <f t="shared" si="15"/>
        <v>0</v>
      </c>
      <c r="L57" s="117">
        <f t="shared" si="16"/>
        <v>1</v>
      </c>
      <c r="M57" s="117">
        <f t="shared" si="17"/>
        <v>1</v>
      </c>
      <c r="N57" s="118">
        <v>53</v>
      </c>
      <c r="O57" s="119" t="str">
        <f t="shared" si="11"/>
        <v>:</v>
      </c>
      <c r="P57" s="118">
        <v>63</v>
      </c>
      <c r="Q57" s="113"/>
      <c r="R57" s="120" t="s">
        <v>27</v>
      </c>
      <c r="S57" s="121" t="str">
        <f t="shared" si="12"/>
        <v>-</v>
      </c>
      <c r="T57" s="120" t="s">
        <v>24</v>
      </c>
    </row>
    <row r="58" spans="2:20" ht="13.5" thickBot="1" x14ac:dyDescent="0.25">
      <c r="B58" s="82">
        <v>43161</v>
      </c>
      <c r="C58" s="13">
        <f t="shared" si="13"/>
        <v>43161</v>
      </c>
      <c r="D58" s="83" t="s">
        <v>22</v>
      </c>
      <c r="E58" s="18" t="str">
        <f t="shared" si="14"/>
        <v>HK</v>
      </c>
      <c r="F58" s="19">
        <f t="shared" si="18"/>
        <v>48</v>
      </c>
      <c r="G58" s="11"/>
      <c r="H58" s="93" t="str">
        <f>$H$6</f>
        <v>Sokol Slezské Předměstí</v>
      </c>
      <c r="I58" s="21" t="s">
        <v>2</v>
      </c>
      <c r="J58" s="20" t="str">
        <f>$H$5</f>
        <v>Košíkařský kroužek</v>
      </c>
      <c r="K58" s="84">
        <f t="shared" si="15"/>
        <v>0</v>
      </c>
      <c r="L58" s="84">
        <f t="shared" si="16"/>
        <v>0</v>
      </c>
      <c r="M58" s="84">
        <f t="shared" si="17"/>
        <v>0</v>
      </c>
      <c r="N58" s="85"/>
      <c r="O58" s="86" t="str">
        <f t="shared" si="11"/>
        <v/>
      </c>
      <c r="P58" s="85"/>
      <c r="Q58" s="11"/>
      <c r="R58" s="92"/>
      <c r="S58" s="88" t="str">
        <f t="shared" si="12"/>
        <v/>
      </c>
      <c r="T58" s="89"/>
    </row>
    <row r="59" spans="2:20" x14ac:dyDescent="0.2">
      <c r="B59" s="68">
        <v>43168</v>
      </c>
      <c r="C59" s="69">
        <f t="shared" si="13"/>
        <v>43168</v>
      </c>
      <c r="D59" s="70" t="s">
        <v>22</v>
      </c>
      <c r="E59" s="71" t="str">
        <f t="shared" si="14"/>
        <v>HK</v>
      </c>
      <c r="F59" s="72">
        <f t="shared" si="18"/>
        <v>49</v>
      </c>
      <c r="G59" s="73"/>
      <c r="H59" s="22" t="str">
        <f>$H$6</f>
        <v>Sokol Slezské Předměstí</v>
      </c>
      <c r="I59" s="75" t="s">
        <v>2</v>
      </c>
      <c r="J59" s="76" t="str">
        <f>$H$8</f>
        <v>BK REBELS Hradec Králové</v>
      </c>
      <c r="K59" s="77">
        <f t="shared" si="15"/>
        <v>0</v>
      </c>
      <c r="L59" s="77">
        <f t="shared" si="16"/>
        <v>0</v>
      </c>
      <c r="M59" s="77">
        <f t="shared" si="17"/>
        <v>0</v>
      </c>
      <c r="N59" s="78"/>
      <c r="O59" s="79" t="str">
        <f t="shared" si="11"/>
        <v/>
      </c>
      <c r="P59" s="78"/>
      <c r="Q59" s="73"/>
      <c r="R59" s="90"/>
      <c r="S59" s="81" t="str">
        <f t="shared" si="12"/>
        <v/>
      </c>
      <c r="T59" s="80"/>
    </row>
    <row r="60" spans="2:20" x14ac:dyDescent="0.2">
      <c r="B60" s="108">
        <v>43168</v>
      </c>
      <c r="C60" s="109">
        <f t="shared" si="13"/>
        <v>43168</v>
      </c>
      <c r="D60" s="110" t="s">
        <v>21</v>
      </c>
      <c r="E60" s="111" t="str">
        <f t="shared" si="14"/>
        <v>HK</v>
      </c>
      <c r="F60" s="112">
        <f t="shared" si="18"/>
        <v>50</v>
      </c>
      <c r="G60" s="113"/>
      <c r="H60" s="114" t="str">
        <f>$H$5</f>
        <v>Košíkařský kroužek</v>
      </c>
      <c r="I60" s="115" t="s">
        <v>2</v>
      </c>
      <c r="J60" s="116" t="str">
        <f>$H$7</f>
        <v>BK NAPOS Vysoká n.L.</v>
      </c>
      <c r="K60" s="117">
        <f t="shared" si="15"/>
        <v>0</v>
      </c>
      <c r="L60" s="117">
        <f t="shared" si="16"/>
        <v>0</v>
      </c>
      <c r="M60" s="117">
        <f t="shared" si="17"/>
        <v>0</v>
      </c>
      <c r="N60" s="118"/>
      <c r="O60" s="119" t="str">
        <f t="shared" si="11"/>
        <v/>
      </c>
      <c r="P60" s="118"/>
      <c r="Q60" s="113"/>
      <c r="R60" s="120"/>
      <c r="S60" s="121" t="str">
        <f t="shared" si="12"/>
        <v/>
      </c>
      <c r="T60" s="120"/>
    </row>
    <row r="61" spans="2:20" ht="13.5" thickBot="1" x14ac:dyDescent="0.25">
      <c r="B61" s="128">
        <v>43168</v>
      </c>
      <c r="C61" s="96">
        <f t="shared" si="13"/>
        <v>43168</v>
      </c>
      <c r="D61" s="97" t="s">
        <v>22</v>
      </c>
      <c r="E61" s="98" t="str">
        <f t="shared" si="14"/>
        <v>HK</v>
      </c>
      <c r="F61" s="99">
        <f t="shared" si="18"/>
        <v>51</v>
      </c>
      <c r="G61" s="100"/>
      <c r="H61" s="37" t="str">
        <f>$H$4</f>
        <v>ALKON interier</v>
      </c>
      <c r="I61" s="101" t="s">
        <v>2</v>
      </c>
      <c r="J61" s="94" t="str">
        <f>$H$3</f>
        <v>BK 92</v>
      </c>
      <c r="K61" s="102">
        <f t="shared" si="15"/>
        <v>0</v>
      </c>
      <c r="L61" s="102">
        <f t="shared" si="16"/>
        <v>0</v>
      </c>
      <c r="M61" s="102">
        <f t="shared" si="17"/>
        <v>0</v>
      </c>
      <c r="N61" s="103"/>
      <c r="O61" s="104" t="str">
        <f t="shared" si="11"/>
        <v/>
      </c>
      <c r="P61" s="103"/>
      <c r="Q61" s="100"/>
      <c r="R61" s="105"/>
      <c r="S61" s="106" t="str">
        <f t="shared" si="12"/>
        <v/>
      </c>
      <c r="T61" s="105"/>
    </row>
    <row r="62" spans="2:20" x14ac:dyDescent="0.2">
      <c r="B62" s="126">
        <v>43196</v>
      </c>
      <c r="C62" s="13">
        <f t="shared" si="13"/>
        <v>43196</v>
      </c>
      <c r="D62" s="83" t="s">
        <v>23</v>
      </c>
      <c r="E62" s="18" t="str">
        <f t="shared" si="14"/>
        <v>HK</v>
      </c>
      <c r="F62" s="19">
        <f t="shared" si="18"/>
        <v>52</v>
      </c>
      <c r="G62" s="11"/>
      <c r="H62" s="76" t="str">
        <f>$H$8</f>
        <v>BK REBELS Hradec Králové</v>
      </c>
      <c r="I62" s="21" t="s">
        <v>2</v>
      </c>
      <c r="J62" s="20" t="str">
        <f>$H$4</f>
        <v>ALKON interier</v>
      </c>
      <c r="K62" s="84">
        <f t="shared" si="15"/>
        <v>0</v>
      </c>
      <c r="L62" s="84">
        <f t="shared" si="16"/>
        <v>0</v>
      </c>
      <c r="M62" s="84">
        <f t="shared" si="17"/>
        <v>0</v>
      </c>
      <c r="N62" s="85"/>
      <c r="O62" s="86" t="str">
        <f t="shared" si="11"/>
        <v/>
      </c>
      <c r="P62" s="85"/>
      <c r="Q62" s="11"/>
      <c r="R62" s="92" t="s">
        <v>24</v>
      </c>
      <c r="S62" s="88" t="str">
        <f t="shared" si="12"/>
        <v>-</v>
      </c>
      <c r="T62" s="92" t="s">
        <v>24</v>
      </c>
    </row>
    <row r="63" spans="2:20" x14ac:dyDescent="0.2">
      <c r="B63" s="108">
        <v>43172</v>
      </c>
      <c r="C63" s="109">
        <f t="shared" si="13"/>
        <v>43172</v>
      </c>
      <c r="D63" s="110" t="s">
        <v>20</v>
      </c>
      <c r="E63" s="111" t="str">
        <f t="shared" si="14"/>
        <v>HK</v>
      </c>
      <c r="F63" s="112">
        <f t="shared" si="18"/>
        <v>53</v>
      </c>
      <c r="G63" s="113"/>
      <c r="H63" s="114" t="str">
        <f>$H$3</f>
        <v>BK 92</v>
      </c>
      <c r="I63" s="115" t="s">
        <v>2</v>
      </c>
      <c r="J63" s="114" t="str">
        <f>$H$5</f>
        <v>Košíkařský kroužek</v>
      </c>
      <c r="K63" s="117">
        <f t="shared" si="15"/>
        <v>0</v>
      </c>
      <c r="L63" s="117">
        <f t="shared" si="16"/>
        <v>0</v>
      </c>
      <c r="M63" s="117">
        <f t="shared" si="17"/>
        <v>0</v>
      </c>
      <c r="N63" s="118"/>
      <c r="O63" s="119" t="str">
        <f t="shared" si="11"/>
        <v/>
      </c>
      <c r="P63" s="118"/>
      <c r="Q63" s="113"/>
      <c r="R63" s="122"/>
      <c r="S63" s="121" t="str">
        <f t="shared" si="12"/>
        <v/>
      </c>
      <c r="T63" s="123"/>
    </row>
    <row r="64" spans="2:20" ht="13.5" thickBot="1" x14ac:dyDescent="0.25">
      <c r="B64" s="95">
        <v>43172</v>
      </c>
      <c r="C64" s="13">
        <f t="shared" si="13"/>
        <v>43172</v>
      </c>
      <c r="D64" s="97" t="s">
        <v>22</v>
      </c>
      <c r="E64" s="98" t="str">
        <f t="shared" si="14"/>
        <v>HK</v>
      </c>
      <c r="F64" s="99">
        <f t="shared" si="18"/>
        <v>54</v>
      </c>
      <c r="G64" s="100"/>
      <c r="H64" s="93" t="str">
        <f>$H$7</f>
        <v>BK NAPOS Vysoká n.L.</v>
      </c>
      <c r="I64" s="101" t="s">
        <v>2</v>
      </c>
      <c r="J64" s="22" t="str">
        <f>$H$6</f>
        <v>Sokol Slezské Předměstí</v>
      </c>
      <c r="K64" s="102">
        <f t="shared" si="15"/>
        <v>0</v>
      </c>
      <c r="L64" s="102">
        <f t="shared" si="16"/>
        <v>0</v>
      </c>
      <c r="M64" s="102">
        <f t="shared" si="17"/>
        <v>0</v>
      </c>
      <c r="N64" s="103"/>
      <c r="O64" s="104" t="str">
        <f t="shared" si="11"/>
        <v/>
      </c>
      <c r="P64" s="103"/>
      <c r="Q64" s="100"/>
      <c r="R64" s="105"/>
      <c r="S64" s="106" t="str">
        <f t="shared" si="12"/>
        <v/>
      </c>
      <c r="T64" s="107"/>
    </row>
    <row r="65" spans="2:20" x14ac:dyDescent="0.2">
      <c r="B65" s="68">
        <v>43179</v>
      </c>
      <c r="C65" s="69">
        <f t="shared" si="13"/>
        <v>43179</v>
      </c>
      <c r="D65" s="70" t="s">
        <v>22</v>
      </c>
      <c r="E65" s="71" t="str">
        <f t="shared" si="14"/>
        <v>HK</v>
      </c>
      <c r="F65" s="72">
        <f t="shared" si="18"/>
        <v>55</v>
      </c>
      <c r="G65" s="73"/>
      <c r="H65" s="22" t="str">
        <f>$H$7</f>
        <v>BK NAPOS Vysoká n.L.</v>
      </c>
      <c r="I65" s="75" t="s">
        <v>2</v>
      </c>
      <c r="J65" s="76" t="str">
        <f>$H$8</f>
        <v>BK REBELS Hradec Králové</v>
      </c>
      <c r="K65" s="77">
        <f t="shared" si="15"/>
        <v>0</v>
      </c>
      <c r="L65" s="77">
        <f t="shared" si="16"/>
        <v>0</v>
      </c>
      <c r="M65" s="77">
        <f t="shared" si="17"/>
        <v>0</v>
      </c>
      <c r="N65" s="78"/>
      <c r="O65" s="79" t="str">
        <f t="shared" si="11"/>
        <v/>
      </c>
      <c r="P65" s="78"/>
      <c r="Q65" s="73"/>
      <c r="R65" s="80"/>
      <c r="S65" s="81" t="str">
        <f t="shared" si="12"/>
        <v/>
      </c>
      <c r="T65" s="80"/>
    </row>
    <row r="66" spans="2:20" x14ac:dyDescent="0.2">
      <c r="B66" s="108">
        <v>43182</v>
      </c>
      <c r="C66" s="109">
        <f t="shared" si="13"/>
        <v>43182</v>
      </c>
      <c r="D66" s="110" t="s">
        <v>22</v>
      </c>
      <c r="E66" s="111" t="str">
        <f t="shared" si="14"/>
        <v>HK</v>
      </c>
      <c r="F66" s="112">
        <f t="shared" si="18"/>
        <v>56</v>
      </c>
      <c r="G66" s="113"/>
      <c r="H66" s="116" t="str">
        <f>$H$6</f>
        <v>Sokol Slezské Předměstí</v>
      </c>
      <c r="I66" s="115" t="s">
        <v>2</v>
      </c>
      <c r="J66" s="114" t="str">
        <f>$H$3</f>
        <v>BK 92</v>
      </c>
      <c r="K66" s="117">
        <f t="shared" si="15"/>
        <v>0</v>
      </c>
      <c r="L66" s="117">
        <f t="shared" si="16"/>
        <v>0</v>
      </c>
      <c r="M66" s="117">
        <f t="shared" si="17"/>
        <v>0</v>
      </c>
      <c r="N66" s="118"/>
      <c r="O66" s="119" t="str">
        <f t="shared" si="11"/>
        <v/>
      </c>
      <c r="P66" s="118"/>
      <c r="Q66" s="113"/>
      <c r="R66" s="120"/>
      <c r="S66" s="121" t="str">
        <f t="shared" si="12"/>
        <v/>
      </c>
      <c r="T66" s="123"/>
    </row>
    <row r="67" spans="2:20" ht="13.5" thickBot="1" x14ac:dyDescent="0.25">
      <c r="B67" s="126">
        <v>43042</v>
      </c>
      <c r="C67" s="96">
        <f t="shared" si="13"/>
        <v>43042</v>
      </c>
      <c r="D67" s="83" t="s">
        <v>21</v>
      </c>
      <c r="E67" s="18" t="str">
        <f t="shared" si="14"/>
        <v>HK</v>
      </c>
      <c r="F67" s="19">
        <f t="shared" si="18"/>
        <v>57</v>
      </c>
      <c r="G67" s="11"/>
      <c r="H67" s="20" t="str">
        <f>$H$5</f>
        <v>Košíkařský kroužek</v>
      </c>
      <c r="I67" s="21" t="s">
        <v>2</v>
      </c>
      <c r="J67" s="37" t="str">
        <f>$H$4</f>
        <v>ALKON interier</v>
      </c>
      <c r="K67" s="84">
        <f t="shared" si="15"/>
        <v>0</v>
      </c>
      <c r="L67" s="84">
        <f t="shared" si="16"/>
        <v>0</v>
      </c>
      <c r="M67" s="84">
        <f t="shared" si="17"/>
        <v>0</v>
      </c>
      <c r="N67" s="85"/>
      <c r="O67" s="86" t="str">
        <f t="shared" si="11"/>
        <v/>
      </c>
      <c r="P67" s="85"/>
      <c r="Q67" s="11"/>
      <c r="R67" s="92"/>
      <c r="S67" s="88" t="str">
        <f t="shared" si="12"/>
        <v/>
      </c>
      <c r="T67" s="89"/>
    </row>
    <row r="68" spans="2:20" x14ac:dyDescent="0.2">
      <c r="B68" s="68">
        <v>43189</v>
      </c>
      <c r="C68" s="13">
        <f t="shared" si="13"/>
        <v>43189</v>
      </c>
      <c r="D68" s="70" t="s">
        <v>23</v>
      </c>
      <c r="E68" s="71" t="str">
        <f t="shared" si="14"/>
        <v>HK</v>
      </c>
      <c r="F68" s="72">
        <f t="shared" si="18"/>
        <v>58</v>
      </c>
      <c r="G68" s="73"/>
      <c r="H68" s="76" t="str">
        <f>$H$8</f>
        <v>BK REBELS Hradec Králové</v>
      </c>
      <c r="I68" s="75" t="s">
        <v>2</v>
      </c>
      <c r="J68" s="76" t="str">
        <f>$H$5</f>
        <v>Košíkařský kroužek</v>
      </c>
      <c r="K68" s="77">
        <f t="shared" si="15"/>
        <v>0</v>
      </c>
      <c r="L68" s="77">
        <f t="shared" si="16"/>
        <v>0</v>
      </c>
      <c r="M68" s="77">
        <f t="shared" si="17"/>
        <v>0</v>
      </c>
      <c r="N68" s="78"/>
      <c r="O68" s="79" t="str">
        <f t="shared" si="11"/>
        <v/>
      </c>
      <c r="P68" s="78"/>
      <c r="Q68" s="73"/>
      <c r="R68" s="80"/>
      <c r="S68" s="81" t="str">
        <f t="shared" si="12"/>
        <v/>
      </c>
      <c r="T68" s="80"/>
    </row>
    <row r="69" spans="2:20" x14ac:dyDescent="0.2">
      <c r="B69" s="127">
        <v>43189</v>
      </c>
      <c r="C69" s="109">
        <f t="shared" si="13"/>
        <v>43189</v>
      </c>
      <c r="D69" s="110" t="s">
        <v>22</v>
      </c>
      <c r="E69" s="111" t="str">
        <f t="shared" si="14"/>
        <v>HK</v>
      </c>
      <c r="F69" s="112">
        <f t="shared" si="18"/>
        <v>59</v>
      </c>
      <c r="G69" s="113"/>
      <c r="H69" s="114" t="str">
        <f>$H$4</f>
        <v>ALKON interier</v>
      </c>
      <c r="I69" s="115" t="s">
        <v>2</v>
      </c>
      <c r="J69" s="116" t="str">
        <f>$H$6</f>
        <v>Sokol Slezské Předměstí</v>
      </c>
      <c r="K69" s="117">
        <f t="shared" si="15"/>
        <v>0</v>
      </c>
      <c r="L69" s="117">
        <f t="shared" si="16"/>
        <v>0</v>
      </c>
      <c r="M69" s="117">
        <f t="shared" si="17"/>
        <v>0</v>
      </c>
      <c r="N69" s="118"/>
      <c r="O69" s="119" t="str">
        <f t="shared" si="11"/>
        <v/>
      </c>
      <c r="P69" s="118"/>
      <c r="Q69" s="113"/>
      <c r="R69" s="120"/>
      <c r="S69" s="121" t="str">
        <f t="shared" si="12"/>
        <v/>
      </c>
      <c r="T69" s="120"/>
    </row>
    <row r="70" spans="2:20" ht="13.5" thickBot="1" x14ac:dyDescent="0.25">
      <c r="B70" s="95">
        <v>43186</v>
      </c>
      <c r="C70" s="96">
        <f t="shared" si="13"/>
        <v>43186</v>
      </c>
      <c r="D70" s="97" t="s">
        <v>20</v>
      </c>
      <c r="E70" s="98" t="str">
        <f t="shared" si="14"/>
        <v>HK</v>
      </c>
      <c r="F70" s="99">
        <f t="shared" si="18"/>
        <v>60</v>
      </c>
      <c r="G70" s="100"/>
      <c r="H70" s="94" t="str">
        <f>$H$3</f>
        <v>BK 92</v>
      </c>
      <c r="I70" s="101" t="s">
        <v>2</v>
      </c>
      <c r="J70" s="93" t="str">
        <f>$H$7</f>
        <v>BK NAPOS Vysoká n.L.</v>
      </c>
      <c r="K70" s="102">
        <f t="shared" si="15"/>
        <v>0</v>
      </c>
      <c r="L70" s="102">
        <f t="shared" si="16"/>
        <v>0</v>
      </c>
      <c r="M70" s="102">
        <f t="shared" si="17"/>
        <v>0</v>
      </c>
      <c r="N70" s="103"/>
      <c r="O70" s="104" t="str">
        <f t="shared" si="11"/>
        <v/>
      </c>
      <c r="P70" s="103"/>
      <c r="Q70" s="100"/>
      <c r="R70" s="105"/>
      <c r="S70" s="106" t="str">
        <f t="shared" si="12"/>
        <v/>
      </c>
      <c r="T70" s="105"/>
    </row>
  </sheetData>
  <phoneticPr fontId="0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8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"/>
  <sheetViews>
    <sheetView showGridLines="0" showRowColHeaders="0" workbookViewId="0"/>
  </sheetViews>
  <sheetFormatPr defaultRowHeight="12.75" x14ac:dyDescent="0.2"/>
  <cols>
    <col min="1" max="1" width="1.7109375" style="3" customWidth="1"/>
    <col min="2" max="2" width="2.7109375" style="3" customWidth="1"/>
    <col min="3" max="3" width="1.7109375" style="3" customWidth="1"/>
    <col min="4" max="4" width="9.5703125" style="3" customWidth="1"/>
    <col min="5" max="5" width="2.7109375" style="3" customWidth="1"/>
    <col min="6" max="6" width="17.5703125" style="3" customWidth="1"/>
    <col min="7" max="9" width="5.7109375" style="3" customWidth="1"/>
    <col min="10" max="10" width="12.7109375" style="3" customWidth="1"/>
    <col min="11" max="11" width="1.7109375" style="10" customWidth="1"/>
    <col min="12" max="12" width="6.42578125" style="1" customWidth="1"/>
    <col min="13" max="13" width="4.7109375" style="3" hidden="1" customWidth="1"/>
    <col min="14" max="14" width="10.7109375" style="3" customWidth="1"/>
    <col min="15" max="15" width="3.7109375" style="3" customWidth="1"/>
    <col min="16" max="16384" width="9.140625" style="3"/>
  </cols>
  <sheetData>
    <row r="1" spans="2:15" ht="18.75" x14ac:dyDescent="0.3">
      <c r="D1" s="58" t="str">
        <f>Muži_HK!$H$1</f>
        <v>Okres Hradec Králové 2017 - 2018</v>
      </c>
    </row>
    <row r="3" spans="2:15" ht="14.25" x14ac:dyDescent="0.2">
      <c r="D3" s="59" t="s">
        <v>3</v>
      </c>
      <c r="E3" s="60">
        <f>MAX(G5:G10)</f>
        <v>2</v>
      </c>
      <c r="F3" s="59" t="s">
        <v>4</v>
      </c>
    </row>
    <row r="5" spans="2:15" ht="15" x14ac:dyDescent="0.2">
      <c r="B5" s="55">
        <v>1</v>
      </c>
      <c r="C5" s="55" t="s">
        <v>5</v>
      </c>
      <c r="D5" s="55" t="str">
        <f>Muži_HK!H3</f>
        <v>BK 92</v>
      </c>
      <c r="E5" s="17"/>
      <c r="F5" s="17"/>
      <c r="G5" s="55">
        <f>Muži_HK!L10+Muži_HK!L15+Muži_HK!L17+Muži_HK!L20+Muži_HK!L24+Muži_HK!L25+Muži_HK!L30+Muži_HK!L32+Muži_HK!L35+Muži_HK!L39+Muži_HK!L41+Muži_HK!L46+Muži_HK!L48+Muži_HK!L51+Muži_HK!L55+Muži_HK!L56+Muži_HK!L61+Muži_HK!L63+Muži_HK!L66+Muži_HK!L70</f>
        <v>2</v>
      </c>
      <c r="H5" s="55">
        <f>Muži_HK!K10+Muži_HK!K15+Muži_HK!M17+Muži_HK!K20+Muži_HK!M24+Muži_HK!M25+Muži_HK!M30+Muži_HK!K32+Muži_HK!M35+Muži_HK!K39+Muži_HK!K41+Muži_HK!K46+Muži_HK!M48+Muži_HK!K51+Muži_HK!M55+Muži_HK!M56+Muži_HK!M61+Muži_HK!K63+Muži_HK!M66+Muži_HK!K70</f>
        <v>0</v>
      </c>
      <c r="I5" s="55">
        <f t="shared" ref="I5:I10" si="0">G5-H5</f>
        <v>2</v>
      </c>
      <c r="J5" s="55">
        <f>Muži_HK!N10+Muži_HK!N15+Muži_HK!P17+Muži_HK!N20+Muži_HK!P24+Muži_HK!P25+Muži_HK!P30+Muži_HK!N32+Muži_HK!P35+Muži_HK!N39+Muži_HK!N41+Muži_HK!N46+Muži_HK!P48+Muži_HK!N51+Muži_HK!P55+Muži_HK!P56+Muži_HK!P61+Muži_HK!N63+Muži_HK!P66+Muži_HK!N70</f>
        <v>93</v>
      </c>
      <c r="K5" s="61" t="s">
        <v>6</v>
      </c>
      <c r="L5" s="55">
        <f>Muži_HK!P10+Muži_HK!P15+Muži_HK!N17+Muži_HK!N20+Muži_HK!P24+Muži_HK!P25+Muži_HK!P30+Muži_HK!N32+Muži_HK!P35+Muži_HK!N39+Muži_HK!P41+Muži_HK!P46+Muži_HK!N48+Muži_HK!P51+Muži_HK!N55+Muži_HK!N56+Muži_HK!N61+Muži_HK!P63+Muži_HK!N66+Muži_HK!P70</f>
        <v>135</v>
      </c>
      <c r="M5" s="55">
        <f t="shared" ref="M5:M10" si="1">J5/L5</f>
        <v>0.68888888888888888</v>
      </c>
      <c r="N5" s="62">
        <f t="shared" ref="N5:N10" si="2">2*H5+I5</f>
        <v>2</v>
      </c>
      <c r="O5" s="55" t="s">
        <v>7</v>
      </c>
    </row>
    <row r="6" spans="2:15" ht="15" x14ac:dyDescent="0.2">
      <c r="B6" s="56">
        <v>2</v>
      </c>
      <c r="C6" s="56" t="s">
        <v>5</v>
      </c>
      <c r="D6" s="56" t="str">
        <f>Muži_HK!$H$4</f>
        <v>ALKON interier</v>
      </c>
      <c r="E6" s="8"/>
      <c r="F6" s="8"/>
      <c r="G6" s="56">
        <f>Muži_HK!L11+Muži_HK!L15+Muži_HK!L16+Muži_HK!L21+Muži_HK!L23+Muži_HK!L26+Muži_HK!L30+Muži_HK!L31+Muži_HK!L36+Muži_HK!L38+Muži_HK!L42+Muži_HK!L46+Muži_HK!L47+Muži_HK!L52+Muži_HK!L54+Muži_HK!L57+Muži_HK!L61+Muži_HK!L62+Muži_HK!L67+Muži_HK!L69</f>
        <v>2</v>
      </c>
      <c r="H6" s="56">
        <f>Muži_HK!K11+Muži_HK!M15+Muži_HK!K16+Muži_HK!K21+Muži_HK!M23+Muži_HK!M26+Muži_HK!K30+Muži_HK!M31+Muži_HK!M36+Muži_HK!K38+Muži_HK!K42+Muži_HK!M46+Muži_HK!K47+Muži_HK!K52+Muži_HK!M54+Muži_HK!M57+Muži_HK!K61+Muži_HK!M62+Muži_HK!M67+Muži_HK!K69</f>
        <v>2</v>
      </c>
      <c r="I6" s="56">
        <f t="shared" si="0"/>
        <v>0</v>
      </c>
      <c r="J6" s="56">
        <f>Muži_HK!N11+Muži_HK!P15+Muži_HK!N16+Muži_HK!N21+Muži_HK!P23+Muži_HK!P26+Muži_HK!N30+Muži_HK!P31+Muži_HK!P36+Muži_HK!N38+Muži_HK!N42+Muži_HK!P46+Muži_HK!N47+Muži_HK!N52+Muži_HK!P54+Muži_HK!P57+Muži_HK!N61+Muži_HK!P62+Muži_HK!P67+Muži_HK!N69</f>
        <v>141</v>
      </c>
      <c r="K6" s="63" t="s">
        <v>6</v>
      </c>
      <c r="L6" s="56">
        <f>Muži_HK!P11+Muži_HK!N15+Muži_HK!P16+Muži_HK!P21+Muži_HK!N23+Muži_HK!N26+Muži_HK!P30+Muži_HK!N31+Muži_HK!N36+Muži_HK!P38+Muži_HK!P42+Muži_HK!N46+Muži_HK!P47+Muži_HK!P52+Muži_HK!N54+Muži_HK!N57+Muži_HK!P61+Muži_HK!N62+Muži_HK!N67+Muži_HK!P69</f>
        <v>107</v>
      </c>
      <c r="M6" s="56">
        <f t="shared" si="1"/>
        <v>1.3177570093457944</v>
      </c>
      <c r="N6" s="64">
        <f t="shared" si="2"/>
        <v>4</v>
      </c>
      <c r="O6" s="56" t="s">
        <v>7</v>
      </c>
    </row>
    <row r="7" spans="2:15" ht="15" x14ac:dyDescent="0.2">
      <c r="B7" s="56">
        <v>3</v>
      </c>
      <c r="C7" s="56" t="s">
        <v>5</v>
      </c>
      <c r="D7" s="56" t="str">
        <f>Muži_HK!$H$5</f>
        <v>Košíkařský kroužek</v>
      </c>
      <c r="E7" s="8"/>
      <c r="F7" s="8"/>
      <c r="G7" s="56">
        <f>Muži_HK!L12+Muži_HK!L14+Muži_HK!L17+Muži_HK!L21+Muži_HK!L22+Muži_HK!L27+Muži_HK!L29+Muži_HK!L32+Muži_HK!L36+Muži_HK!L37+Muži_HK!L43+Muži_HK!L45+Muži_HK!L48+Muži_HK!L52+Muži_HK!L53+Muži_HK!L58+Muži_HK!L60+Muži_HK!L63+Muži_HK!L67+Muži_HK!L68</f>
        <v>0</v>
      </c>
      <c r="H7" s="56">
        <f>Muži_HK!K12+Muži_HK!M14+Muži_HK!K17+Muži_HK!M21+Muži_HK!K22+Muži_HK!M27+Muži_HK!K29+Muži_HK!M32+Muži_HK!K36+Muži_HK!M37+Muži_HK!K43+Muži_HK!M45+Muži_HK!K48+Muži_HK!M52+Muži_HK!K53+Muži_HK!M58+Muži_HK!K60+Muži_HK!M63+Muži_HK!K67+Muži_HK!M68</f>
        <v>0</v>
      </c>
      <c r="I7" s="56">
        <f t="shared" si="0"/>
        <v>0</v>
      </c>
      <c r="J7" s="56">
        <f>Muži_HK!N12+Muži_HK!P14+Muži_HK!N17+Muži_HK!P21+Muži_HK!N22+Muži_HK!P27+Muži_HK!N29+Muži_HK!P32+Muži_HK!N36+Muži_HK!P37+Muži_HK!N43+Muži_HK!P45+Muži_HK!N48+Muži_HK!P52+Muži_HK!N53+Muži_HK!P58+Muži_HK!N60+Muži_HK!P63+Muži_HK!N67+Muži_HK!P68</f>
        <v>0</v>
      </c>
      <c r="K7" s="63" t="s">
        <v>6</v>
      </c>
      <c r="L7" s="56">
        <f>Muži_HK!P12+Muži_HK!N14+Muži_HK!P17+Muži_HK!N21+Muži_HK!P22+Muži_HK!N27+Muži_HK!P29+Muži_HK!N32+Muži_HK!P36+Muži_HK!N37+Muži_HK!P43+Muži_HK!N45+Muži_HK!P48+Muži_HK!N52+Muži_HK!P53+Muži_HK!N58+Muži_HK!P60+Muži_HK!N63+Muži_HK!P67+Muži_HK!N68</f>
        <v>0</v>
      </c>
      <c r="M7" s="56" t="e">
        <f t="shared" si="1"/>
        <v>#DIV/0!</v>
      </c>
      <c r="N7" s="64">
        <f t="shared" si="2"/>
        <v>0</v>
      </c>
      <c r="O7" s="56" t="s">
        <v>7</v>
      </c>
    </row>
    <row r="8" spans="2:15" ht="15" x14ac:dyDescent="0.2">
      <c r="B8" s="56">
        <v>4</v>
      </c>
      <c r="C8" s="56" t="s">
        <v>5</v>
      </c>
      <c r="D8" s="56" t="str">
        <f>Muži_HK!$H$6</f>
        <v>Sokol Slezské Předměstí</v>
      </c>
      <c r="E8" s="8"/>
      <c r="F8" s="8"/>
      <c r="G8" s="56">
        <f>Muži_HK!L12+Muži_HK!L13+Muži_HK!L18+Muži_HK!L20+Muži_HK!L23+Muži_HK!L27+Muži_HK!L28+Muži_HK!L33+Muži_HK!L35+Muži_HK!L38+Muži_HK!L43+Muži_HK!L44+Muži_HK!L49+Muži_HK!L51+Muži_HK!L54+Muži_HK!L58+Muži_HK!L59+Muži_HK!L64+Muži_HK!L66+Muži_HK!L69</f>
        <v>0</v>
      </c>
      <c r="H8" s="56">
        <f>Muži_HK!M12+Muži_HK!M13+Muži_HK!K18+Muži_HK!M20+Muži_HK!K23+Muži_HK!K27+Muži_HK!K28+Muži_HK!M33+Muži_HK!K35+Muži_HK!M38+Muži_HK!M43+Muži_HK!M44+Muži_HK!K49+Muži_HK!M51+Muži_HK!K54+Muži_HK!K58+Muži_HK!K59+Muži_HK!M64+Muži_HK!K66+Muži_HK!M69</f>
        <v>0</v>
      </c>
      <c r="I8" s="56">
        <f t="shared" si="0"/>
        <v>0</v>
      </c>
      <c r="J8" s="56">
        <f>Muži_HK!P12+Muži_HK!P13+Muži_HK!N18+Muži_HK!P20+Muži_HK!N23+Muži_HK!N27+Muži_HK!N28+Muži_HK!P33+Muži_HK!N35+Muži_HK!P38+Muži_HK!P43+Muži_HK!P44+Muži_HK!N49+Muži_HK!P51+Muži_HK!N54+Muži_HK!N58+Muži_HK!N59+Muži_HK!P64+Muži_HK!N66+Muži_HK!P69</f>
        <v>0</v>
      </c>
      <c r="K8" s="63" t="s">
        <v>6</v>
      </c>
      <c r="L8" s="56">
        <f>Muži_HK!N12+Muži_HK!N13+Muži_HK!P18+Muži_HK!N20+Muži_HK!P23+Muži_HK!P27+Muži_HK!P28+Muži_HK!N33+Muži_HK!P35+Muži_HK!N38+Muži_HK!N43+Muži_HK!N44+Muži_HK!P49+Muži_HK!N51+Muži_HK!P54+Muži_HK!P58+Muži_HK!P59+Muži_HK!N64+Muži_HK!P66+Muži_HK!N69</f>
        <v>0</v>
      </c>
      <c r="M8" s="56" t="e">
        <f t="shared" si="1"/>
        <v>#DIV/0!</v>
      </c>
      <c r="N8" s="64">
        <f t="shared" si="2"/>
        <v>0</v>
      </c>
      <c r="O8" s="56" t="s">
        <v>7</v>
      </c>
    </row>
    <row r="9" spans="2:15" ht="15" x14ac:dyDescent="0.2">
      <c r="B9" s="56">
        <v>5</v>
      </c>
      <c r="C9" s="56" t="s">
        <v>5</v>
      </c>
      <c r="D9" s="56" t="str">
        <f>Muži_HK!$H$7</f>
        <v>BK NAPOS Vysoká n.L.</v>
      </c>
      <c r="E9" s="8"/>
      <c r="F9" s="8"/>
      <c r="G9" s="56">
        <f>Muži_HK!L11+Muži_HK!L14+Muži_HK!L18+Muži_HK!L19+Muži_HK!L24+Muži_HK!L26+Muži_HK!L29+Muži_HK!L33+Muži_HK!L34+Muži_HK!L39+Muži_HK!L42+Muži_HK!L45+Muži_HK!L49+Muži_HK!L50+Muži_HK!L55+Muži_HK!L57+Muži_HK!L60+Muži_HK!L64+Muži_HK!L65+Muži_HK!L70</f>
        <v>1</v>
      </c>
      <c r="H9" s="56">
        <f>Muži_HK!M11+Muži_HK!K14+Muži_HK!M18+Muži_HK!M19+Muži_HK!K24+Muži_HK!K26+Muži_HK!M29+Muži_HK!K33+Muži_HK!K34+Muži_HK!M39+Muži_HK!M42+Muži_HK!K45+Muži_HK!M49+Muži_HK!M50+Muži_HK!K55+Muži_HK!K57+Muži_HK!M60+Muži_HK!K64+Muži_HK!K65+Muži_HK!M70</f>
        <v>0</v>
      </c>
      <c r="I9" s="56">
        <f t="shared" si="0"/>
        <v>1</v>
      </c>
      <c r="J9" s="56">
        <f>Muži_HK!P11+Muži_HK!N14+Muži_HK!P18+Muži_HK!P19+Muži_HK!N24+Muži_HK!N26+Muži_HK!P29+Muži_HK!N33+Muži_HK!N34+Muži_HK!P39+Muži_HK!P42+Muži_HK!N45+Muži_HK!P49+Muži_HK!P50+Muži_HK!N55+Muži_HK!N57+Muži_HK!P60+Muži_HK!N64+Muži_HK!N65+Muži_HK!P70</f>
        <v>53</v>
      </c>
      <c r="K9" s="63" t="s">
        <v>6</v>
      </c>
      <c r="L9" s="56">
        <f>Muži_HK!N11+Muži_HK!P14+Muži_HK!N18+Muži_HK!N19+Muži_HK!P24+Muži_HK!P26+Muži_HK!N29+Muži_HK!P33+Muži_HK!P34+Muži_HK!N39+Muži_HK!N42+Muži_HK!P45+Muži_HK!N49+Muži_HK!N50+Muži_HK!P55+Muži_HK!P57+Muži_HK!N60+Muži_HK!P64+Muži_HK!P65+Muži_HK!N70</f>
        <v>63</v>
      </c>
      <c r="M9" s="56">
        <f t="shared" si="1"/>
        <v>0.84126984126984128</v>
      </c>
      <c r="N9" s="64">
        <f t="shared" si="2"/>
        <v>1</v>
      </c>
      <c r="O9" s="56" t="s">
        <v>7</v>
      </c>
    </row>
    <row r="10" spans="2:15" ht="15" x14ac:dyDescent="0.2">
      <c r="B10" s="57">
        <v>6</v>
      </c>
      <c r="C10" s="57" t="s">
        <v>5</v>
      </c>
      <c r="D10" s="57" t="str">
        <f>Muži_HK!$H$8</f>
        <v>BK REBELS Hradec Králové</v>
      </c>
      <c r="E10" s="9"/>
      <c r="F10" s="9"/>
      <c r="G10" s="57">
        <f>Muži_HK!L10+Muži_HK!L13+Muži_HK!L16+Muži_HK!L19+Muži_HK!L22+Muži_HK!L25+Muži_HK!L28+Muži_HK!L31+Muži_HK!L34+Muži_HK!L37+Muži_HK!L41+Muži_HK!L44+Muži_HK!L47+Muži_HK!L50+Muži_HK!L53+Muži_HK!L56+Muži_HK!L59+Muži_HK!L62+Muži_HK!L65+Muži_HK!L68</f>
        <v>1</v>
      </c>
      <c r="H10" s="57">
        <f>Muži_HK!M10+Muži_HK!K13+Muži_HK!M16+Muži_HK!K19+Muži_HK!M22+Muži_HK!K25+Muži_HK!M28+Muži_HK!K31+Muži_HK!M34+Muži_HK!K37+Muži_HK!M41+Muži_HK!K44+Muži_HK!M47+Muži_HK!K50+Muži_HK!M53+Muži_HK!K56+Muži_HK!M59+Muži_HK!K62+Muži_HK!M65+Muži_HK!K68</f>
        <v>1</v>
      </c>
      <c r="I10" s="57">
        <f t="shared" si="0"/>
        <v>0</v>
      </c>
      <c r="J10" s="57">
        <f>Muži_HK!P10+Muži_HK!N13+Muži_HK!P16+Muži_HK!N19+Muži_HK!P22+Muži_HK!N25+Muži_HK!P28+Muži_HK!N31+Muži_HK!P34+Muži_HK!N37+Muži_HK!P41+Muži_HK!N44+Muži_HK!P47+Muži_HK!N50+Muži_HK!P53+Muži_HK!N56+Muži_HK!P59+Muži_HK!N62+Muži_HK!P65+Muži_HK!N68</f>
        <v>57</v>
      </c>
      <c r="K10" s="65" t="s">
        <v>6</v>
      </c>
      <c r="L10" s="57">
        <f>Muži_HK!N10+Muži_HK!P13+Muži_HK!N16+Muži_HK!P19+Muži_HK!N22+Muži_HK!P25+Muži_HK!N28+Muži_HK!P31+Muži_HK!N34+Muži_HK!P37+Muži_HK!N41+Muži_HK!P44+Muži_HK!N47+Muži_HK!P50+Muži_HK!N53+Muži_HK!P56+Muži_HK!N59+Muži_HK!P62+Muži_HK!N65+Muži_HK!P68</f>
        <v>39</v>
      </c>
      <c r="M10" s="57">
        <f t="shared" si="1"/>
        <v>1.4615384615384615</v>
      </c>
      <c r="N10" s="66">
        <f t="shared" si="2"/>
        <v>2</v>
      </c>
      <c r="O10" s="57" t="s">
        <v>7</v>
      </c>
    </row>
  </sheetData>
  <sheetProtection sheet="1" objects="1" scenarios="1"/>
  <phoneticPr fontId="0" type="noConversion"/>
  <printOptions horizontalCentered="1"/>
  <pageMargins left="0.59055118110236227" right="1.1811023622047245" top="0.98425196850393704" bottom="0.78740157480314965" header="0.51181102362204722" footer="0.51181102362204722"/>
  <pageSetup paperSize="9" scale="14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27"/>
  <sheetViews>
    <sheetView showGridLines="0" showRowColHeaders="0" zoomScale="95" workbookViewId="0"/>
  </sheetViews>
  <sheetFormatPr defaultRowHeight="12.75" x14ac:dyDescent="0.2"/>
  <cols>
    <col min="1" max="1" width="1.7109375" style="3" customWidth="1"/>
    <col min="2" max="2" width="0.85546875" style="3" customWidth="1"/>
    <col min="3" max="3" width="18.7109375" style="3" customWidth="1"/>
    <col min="4" max="4" width="5.7109375" style="10" customWidth="1"/>
    <col min="5" max="5" width="0.85546875" style="10" customWidth="1"/>
    <col min="6" max="6" width="5.7109375" style="10" customWidth="1"/>
    <col min="7" max="8" width="5.7109375" style="10" hidden="1" customWidth="1"/>
    <col min="9" max="9" width="5.7109375" style="10" customWidth="1"/>
    <col min="10" max="10" width="0.85546875" style="10" customWidth="1"/>
    <col min="11" max="11" width="5.7109375" style="10" customWidth="1"/>
    <col min="12" max="13" width="5.7109375" style="10" hidden="1" customWidth="1"/>
    <col min="14" max="14" width="5.7109375" style="10" customWidth="1"/>
    <col min="15" max="15" width="0.85546875" style="10" customWidth="1"/>
    <col min="16" max="16" width="5.7109375" style="10" customWidth="1"/>
    <col min="17" max="18" width="5.7109375" style="10" hidden="1" customWidth="1"/>
    <col min="19" max="19" width="5.7109375" style="10" customWidth="1"/>
    <col min="20" max="20" width="0.85546875" style="10" customWidth="1"/>
    <col min="21" max="21" width="5.7109375" style="10" customWidth="1"/>
    <col min="22" max="23" width="5.7109375" style="10" hidden="1" customWidth="1"/>
    <col min="24" max="24" width="5.7109375" style="10" customWidth="1"/>
    <col min="25" max="25" width="0.85546875" style="10" customWidth="1"/>
    <col min="26" max="26" width="5.7109375" style="10" customWidth="1"/>
    <col min="27" max="28" width="5.7109375" style="10" hidden="1" customWidth="1"/>
    <col min="29" max="29" width="5.7109375" style="10" customWidth="1"/>
    <col min="30" max="30" width="0.85546875" style="10" customWidth="1"/>
    <col min="31" max="31" width="5.7109375" style="10" customWidth="1"/>
    <col min="32" max="40" width="5.7109375" style="10" hidden="1" customWidth="1"/>
    <col min="41" max="41" width="0.85546875" style="10" hidden="1" customWidth="1"/>
    <col min="42" max="44" width="5.7109375" style="10" hidden="1" customWidth="1"/>
    <col min="45" max="48" width="4" style="3" hidden="1" customWidth="1"/>
    <col min="49" max="50" width="5.7109375" style="3" hidden="1" customWidth="1"/>
    <col min="51" max="16384" width="9.140625" style="3"/>
  </cols>
  <sheetData>
    <row r="1" spans="2:51" ht="13.5" thickBot="1" x14ac:dyDescent="0.25"/>
    <row r="2" spans="2:51" ht="18" customHeight="1" x14ac:dyDescent="0.2">
      <c r="B2" s="157" t="s">
        <v>8</v>
      </c>
      <c r="C2" s="158"/>
      <c r="D2" s="161" t="str">
        <f>Muži_HK!H3</f>
        <v>BK 92</v>
      </c>
      <c r="E2" s="162"/>
      <c r="F2" s="163"/>
      <c r="G2" s="124"/>
      <c r="H2" s="124"/>
      <c r="I2" s="162" t="str">
        <f>Muži_HK!H4</f>
        <v>ALKON interier</v>
      </c>
      <c r="J2" s="162"/>
      <c r="K2" s="162"/>
      <c r="L2" s="124"/>
      <c r="M2" s="124"/>
      <c r="N2" s="161" t="str">
        <f>Muži_HK!H5</f>
        <v>Košíkařský kroužek</v>
      </c>
      <c r="O2" s="162"/>
      <c r="P2" s="163"/>
      <c r="Q2" s="124"/>
      <c r="R2" s="124"/>
      <c r="S2" s="161" t="str">
        <f>Muži_HK!H6</f>
        <v>Sokol Slezské Předměstí</v>
      </c>
      <c r="T2" s="162"/>
      <c r="U2" s="163"/>
      <c r="V2" s="124"/>
      <c r="W2" s="124"/>
      <c r="X2" s="161" t="str">
        <f>Muži_HK!H7</f>
        <v>BK NAPOS Vysoká n.L.</v>
      </c>
      <c r="Y2" s="162"/>
      <c r="Z2" s="163"/>
      <c r="AA2" s="124"/>
      <c r="AB2" s="124"/>
      <c r="AC2" s="161" t="str">
        <f>Muži_HK!H8</f>
        <v>BK REBELS Hradec Králové</v>
      </c>
      <c r="AD2" s="162"/>
      <c r="AE2" s="163"/>
      <c r="AF2" s="124"/>
      <c r="AG2" s="124"/>
      <c r="AH2" s="124"/>
      <c r="AI2" s="124"/>
      <c r="AJ2" s="124"/>
      <c r="AK2" s="124"/>
      <c r="AL2" s="124"/>
      <c r="AM2" s="124"/>
      <c r="AN2" s="161" t="e">
        <f>#REF!</f>
        <v>#REF!</v>
      </c>
      <c r="AO2" s="162"/>
      <c r="AP2" s="167"/>
      <c r="AQ2" s="124"/>
      <c r="AR2" s="124"/>
      <c r="AY2" s="35"/>
    </row>
    <row r="3" spans="2:51" ht="18" customHeight="1" x14ac:dyDescent="0.2">
      <c r="B3" s="159" t="s">
        <v>9</v>
      </c>
      <c r="C3" s="160"/>
      <c r="D3" s="164"/>
      <c r="E3" s="165"/>
      <c r="F3" s="166"/>
      <c r="G3" s="125"/>
      <c r="H3" s="125"/>
      <c r="I3" s="165"/>
      <c r="J3" s="165"/>
      <c r="K3" s="165"/>
      <c r="L3" s="125"/>
      <c r="M3" s="125"/>
      <c r="N3" s="164"/>
      <c r="O3" s="165"/>
      <c r="P3" s="166"/>
      <c r="Q3" s="125"/>
      <c r="R3" s="125"/>
      <c r="S3" s="164"/>
      <c r="T3" s="165"/>
      <c r="U3" s="166"/>
      <c r="V3" s="125"/>
      <c r="W3" s="125"/>
      <c r="X3" s="164"/>
      <c r="Y3" s="165"/>
      <c r="Z3" s="166"/>
      <c r="AA3" s="125"/>
      <c r="AB3" s="125"/>
      <c r="AC3" s="164"/>
      <c r="AD3" s="165"/>
      <c r="AE3" s="166"/>
      <c r="AF3" s="125"/>
      <c r="AG3" s="125"/>
      <c r="AH3" s="125"/>
      <c r="AI3" s="125"/>
      <c r="AJ3" s="125"/>
      <c r="AK3" s="125"/>
      <c r="AL3" s="125"/>
      <c r="AM3" s="125"/>
      <c r="AN3" s="164"/>
      <c r="AO3" s="165"/>
      <c r="AP3" s="168"/>
      <c r="AQ3" s="125"/>
      <c r="AR3" s="125"/>
      <c r="AU3" s="1" t="s">
        <v>10</v>
      </c>
      <c r="AV3" s="1" t="s">
        <v>11</v>
      </c>
      <c r="AW3" s="3" t="s">
        <v>12</v>
      </c>
      <c r="AX3" s="3" t="s">
        <v>13</v>
      </c>
      <c r="AY3" s="35"/>
    </row>
    <row r="4" spans="2:51" x14ac:dyDescent="0.2">
      <c r="B4" s="24"/>
      <c r="C4" s="139" t="str">
        <f>Muži_HK!H3</f>
        <v>BK 92</v>
      </c>
      <c r="D4" s="153"/>
      <c r="E4" s="131"/>
      <c r="F4" s="131"/>
      <c r="G4" s="25">
        <f t="shared" ref="G4:G25" si="0">IF(D4&gt;F4,2,0)</f>
        <v>0</v>
      </c>
      <c r="H4" s="25">
        <f t="shared" ref="H4:H25" si="1">IF(D4&lt;F4,1,0)</f>
        <v>0</v>
      </c>
      <c r="I4" s="26">
        <f>F8</f>
        <v>54</v>
      </c>
      <c r="J4" s="27" t="s">
        <v>6</v>
      </c>
      <c r="K4" s="27">
        <f>D8</f>
        <v>78</v>
      </c>
      <c r="L4" s="25">
        <f t="shared" ref="L4:L25" si="2">IF(I4&gt;K4,2,0)</f>
        <v>0</v>
      </c>
      <c r="M4" s="25">
        <f t="shared" ref="M4:M25" si="3">IF(I4&lt;K4,1,0)</f>
        <v>1</v>
      </c>
      <c r="N4" s="26">
        <f>F12</f>
        <v>0</v>
      </c>
      <c r="O4" s="27" t="s">
        <v>6</v>
      </c>
      <c r="P4" s="27">
        <f>D12</f>
        <v>0</v>
      </c>
      <c r="Q4" s="25">
        <f t="shared" ref="Q4:Q25" si="4">IF(N4&gt;P4,2,0)</f>
        <v>0</v>
      </c>
      <c r="R4" s="25">
        <f t="shared" ref="R4:R25" si="5">IF(N4&lt;P4,1,0)</f>
        <v>0</v>
      </c>
      <c r="S4" s="26">
        <f>F16</f>
        <v>0</v>
      </c>
      <c r="T4" s="27" t="s">
        <v>6</v>
      </c>
      <c r="U4" s="28">
        <f>D16</f>
        <v>0</v>
      </c>
      <c r="V4" s="25">
        <f t="shared" ref="V4:V25" si="6">IF(S4&gt;U4,2,0)</f>
        <v>0</v>
      </c>
      <c r="W4" s="25">
        <f t="shared" ref="W4:W25" si="7">IF(S4&lt;U4,1,0)</f>
        <v>0</v>
      </c>
      <c r="X4" s="26">
        <f>F20</f>
        <v>0</v>
      </c>
      <c r="Y4" s="27" t="s">
        <v>6</v>
      </c>
      <c r="Z4" s="28">
        <f>D20</f>
        <v>0</v>
      </c>
      <c r="AA4" s="25">
        <f t="shared" ref="AA4:AA25" si="8">IF(X4&gt;Z4,2,0)</f>
        <v>0</v>
      </c>
      <c r="AB4" s="25">
        <f t="shared" ref="AB4:AB25" si="9">IF(X4&lt;Z4,1,0)</f>
        <v>0</v>
      </c>
      <c r="AC4" s="26">
        <f>F24</f>
        <v>39</v>
      </c>
      <c r="AD4" s="27" t="s">
        <v>6</v>
      </c>
      <c r="AE4" s="28">
        <f>D24</f>
        <v>57</v>
      </c>
      <c r="AF4" s="25">
        <f t="shared" ref="AF4:AF25" si="10">IF(AC4&gt;AE4,2,0)</f>
        <v>0</v>
      </c>
      <c r="AG4" s="25">
        <f t="shared" ref="AG4:AG25" si="11">IF(AC4&lt;AE4,1,0)</f>
        <v>1</v>
      </c>
      <c r="AH4" s="25" t="e">
        <f>IF(#REF!&gt;#REF!,2,0)</f>
        <v>#REF!</v>
      </c>
      <c r="AI4" s="25" t="e">
        <f>IF(#REF!&lt;#REF!,1,0)</f>
        <v>#REF!</v>
      </c>
      <c r="AJ4" s="25" t="e">
        <f>IF(#REF!&gt;#REF!,2,0)</f>
        <v>#REF!</v>
      </c>
      <c r="AK4" s="25" t="e">
        <f>IF(#REF!&lt;#REF!,1,0)</f>
        <v>#REF!</v>
      </c>
      <c r="AL4" s="25" t="e">
        <f>IF(#REF!&gt;#REF!,2,0)</f>
        <v>#REF!</v>
      </c>
      <c r="AM4" s="25" t="e">
        <f>IF(#REF!&lt;#REF!,1,0)</f>
        <v>#REF!</v>
      </c>
      <c r="AN4" s="26" t="e">
        <f>#REF!</f>
        <v>#REF!</v>
      </c>
      <c r="AO4" s="27" t="s">
        <v>6</v>
      </c>
      <c r="AP4" s="29" t="e">
        <f>#REF!</f>
        <v>#REF!</v>
      </c>
      <c r="AQ4" s="25" t="e">
        <f t="shared" ref="AQ4:AQ25" si="12">IF(AN4&gt;AP4,2,0)</f>
        <v>#REF!</v>
      </c>
      <c r="AR4" s="25" t="e">
        <f t="shared" ref="AR4:AR25" si="13">IF(AN4&lt;AP4,1,0)</f>
        <v>#REF!</v>
      </c>
      <c r="AS4" s="25" t="e">
        <f>IF(#REF!&gt;#REF!,2,0)</f>
        <v>#REF!</v>
      </c>
      <c r="AT4" s="25" t="e">
        <f>IF(#REF!&lt;#REF!,1,0)</f>
        <v>#REF!</v>
      </c>
      <c r="AU4" s="3" t="e">
        <f>G4+L4+Q4+V4+AA4+AF4+#REF!+AH4+#REF!+AJ4+AL4+AQ4+#REF!+AS4</f>
        <v>#REF!</v>
      </c>
      <c r="AV4" s="3" t="e">
        <f>H4+M4+R4+W4+AB4+AG4+#REF!+AI4+#REF!+AK4+AM4+AR4+#REF!+AT4</f>
        <v>#REF!</v>
      </c>
      <c r="AW4" s="3" t="e">
        <f>D4+I4+N4+S4+X4+AC4+#REF!+#REF!+#REF!+#REF!+#REF!+AN4+#REF!+#REF!</f>
        <v>#REF!</v>
      </c>
      <c r="AX4" s="3" t="e">
        <f>F4+K4+P4+U4+Z4+AE4+#REF!+#REF!+#REF!+#REF!+#REF!+AP4+#REF!+#REF!</f>
        <v>#REF!</v>
      </c>
      <c r="AY4" s="35"/>
    </row>
    <row r="5" spans="2:51" x14ac:dyDescent="0.2">
      <c r="B5" s="35"/>
      <c r="C5" s="140"/>
      <c r="D5" s="133"/>
      <c r="E5" s="134"/>
      <c r="F5" s="134"/>
      <c r="G5" s="30">
        <f t="shared" si="0"/>
        <v>0</v>
      </c>
      <c r="H5" s="30">
        <f t="shared" si="1"/>
        <v>0</v>
      </c>
      <c r="I5" s="31">
        <f>F9</f>
        <v>0</v>
      </c>
      <c r="J5" s="32" t="s">
        <v>6</v>
      </c>
      <c r="K5" s="32">
        <f>D9</f>
        <v>0</v>
      </c>
      <c r="L5" s="30">
        <f>IF(I5&gt;K5,2,0)</f>
        <v>0</v>
      </c>
      <c r="M5" s="30">
        <f>IF(I5&lt;K5,1,0)</f>
        <v>0</v>
      </c>
      <c r="N5" s="31">
        <f>F13</f>
        <v>0</v>
      </c>
      <c r="O5" s="32" t="s">
        <v>6</v>
      </c>
      <c r="P5" s="32">
        <f>D13</f>
        <v>0</v>
      </c>
      <c r="Q5" s="30">
        <f>IF(N5&gt;P5,2,0)</f>
        <v>0</v>
      </c>
      <c r="R5" s="30">
        <f>IF(N5&lt;P5,1,0)</f>
        <v>0</v>
      </c>
      <c r="S5" s="31">
        <f>F17</f>
        <v>0</v>
      </c>
      <c r="T5" s="32" t="s">
        <v>6</v>
      </c>
      <c r="U5" s="33">
        <f>D17</f>
        <v>0</v>
      </c>
      <c r="V5" s="30">
        <f>IF(S5&gt;U5,2,0)</f>
        <v>0</v>
      </c>
      <c r="W5" s="30">
        <f>IF(S5&lt;U5,1,0)</f>
        <v>0</v>
      </c>
      <c r="X5" s="31">
        <f>F21</f>
        <v>0</v>
      </c>
      <c r="Y5" s="32" t="s">
        <v>6</v>
      </c>
      <c r="Z5" s="33">
        <f>D21</f>
        <v>0</v>
      </c>
      <c r="AA5" s="30">
        <f>IF(X5&gt;Z5,2,0)</f>
        <v>0</v>
      </c>
      <c r="AB5" s="30">
        <f>IF(X5&lt;Z5,1,0)</f>
        <v>0</v>
      </c>
      <c r="AC5" s="31">
        <f>F25</f>
        <v>0</v>
      </c>
      <c r="AD5" s="32" t="s">
        <v>6</v>
      </c>
      <c r="AE5" s="33">
        <f>D25</f>
        <v>0</v>
      </c>
      <c r="AF5" s="30">
        <f t="shared" si="10"/>
        <v>0</v>
      </c>
      <c r="AG5" s="30">
        <f t="shared" si="11"/>
        <v>0</v>
      </c>
      <c r="AH5" s="30" t="e">
        <f>IF(#REF!&gt;#REF!,2,0)</f>
        <v>#REF!</v>
      </c>
      <c r="AI5" s="30" t="e">
        <f>IF(#REF!&lt;#REF!,1,0)</f>
        <v>#REF!</v>
      </c>
      <c r="AJ5" s="30" t="e">
        <f>IF(#REF!&gt;#REF!,2,0)</f>
        <v>#REF!</v>
      </c>
      <c r="AK5" s="30" t="e">
        <f>IF(#REF!&lt;#REF!,1,0)</f>
        <v>#REF!</v>
      </c>
      <c r="AL5" s="30" t="e">
        <f>IF(#REF!&gt;#REF!,2,0)</f>
        <v>#REF!</v>
      </c>
      <c r="AM5" s="30" t="e">
        <f>IF(#REF!&lt;#REF!,1,0)</f>
        <v>#REF!</v>
      </c>
      <c r="AN5" s="31" t="e">
        <f>#REF!</f>
        <v>#REF!</v>
      </c>
      <c r="AO5" s="32" t="s">
        <v>6</v>
      </c>
      <c r="AP5" s="34" t="e">
        <f>#REF!</f>
        <v>#REF!</v>
      </c>
      <c r="AQ5" s="30" t="e">
        <f t="shared" si="12"/>
        <v>#REF!</v>
      </c>
      <c r="AR5" s="30" t="e">
        <f t="shared" si="13"/>
        <v>#REF!</v>
      </c>
      <c r="AS5" s="25" t="e">
        <f>IF(#REF!&gt;#REF!,2,0)</f>
        <v>#REF!</v>
      </c>
      <c r="AT5" s="25" t="e">
        <f>IF(#REF!&lt;#REF!,1,0)</f>
        <v>#REF!</v>
      </c>
      <c r="AU5" s="3" t="e">
        <f>G5+L5+Q5+V5+AA5+AF5+#REF!+AH5+#REF!+AJ5+AL5+AQ5+#REF!+AS5</f>
        <v>#REF!</v>
      </c>
      <c r="AV5" s="3" t="e">
        <f>H5+M5+R5+W5+AB5+AG5+#REF!+AI5+#REF!+AK5+AM5+AR5+#REF!+AT5</f>
        <v>#REF!</v>
      </c>
      <c r="AW5" s="3" t="e">
        <f>D5+I5+N5+S5+X5+AC5+#REF!+#REF!+#REF!+#REF!+#REF!+AN5+#REF!+#REF!</f>
        <v>#REF!</v>
      </c>
      <c r="AX5" s="3" t="e">
        <f>F5+K5+P5+U5+Z5+AE5+#REF!+#REF!+#REF!+#REF!+#REF!+AP5+#REF!+#REF!</f>
        <v>#REF!</v>
      </c>
      <c r="AY5" s="35"/>
    </row>
    <row r="6" spans="2:51" x14ac:dyDescent="0.2">
      <c r="B6" s="35"/>
      <c r="C6" s="141"/>
      <c r="D6" s="133"/>
      <c r="E6" s="134"/>
      <c r="F6" s="134"/>
      <c r="G6" s="36"/>
      <c r="H6" s="36"/>
      <c r="I6" s="26">
        <f>F10</f>
        <v>0</v>
      </c>
      <c r="J6" s="27" t="s">
        <v>6</v>
      </c>
      <c r="K6" s="27">
        <f>D10</f>
        <v>0</v>
      </c>
      <c r="L6" s="25">
        <f>IF(I6&gt;K6,2,0)</f>
        <v>0</v>
      </c>
      <c r="M6" s="25">
        <f>IF(I6&lt;K6,1,0)</f>
        <v>0</v>
      </c>
      <c r="N6" s="26">
        <f>F14</f>
        <v>0</v>
      </c>
      <c r="O6" s="27" t="s">
        <v>6</v>
      </c>
      <c r="P6" s="27">
        <f>D14</f>
        <v>0</v>
      </c>
      <c r="Q6" s="25">
        <f>IF(N6&gt;P6,2,0)</f>
        <v>0</v>
      </c>
      <c r="R6" s="25">
        <f>IF(N6&lt;P6,1,0)</f>
        <v>0</v>
      </c>
      <c r="S6" s="26">
        <f>F18</f>
        <v>0</v>
      </c>
      <c r="T6" s="27" t="s">
        <v>6</v>
      </c>
      <c r="U6" s="28">
        <f>D18</f>
        <v>0</v>
      </c>
      <c r="V6" s="25">
        <f>IF(S6&gt;U6,2,0)</f>
        <v>0</v>
      </c>
      <c r="W6" s="25">
        <f>IF(S6&lt;U6,1,0)</f>
        <v>0</v>
      </c>
      <c r="X6" s="26">
        <f>F22</f>
        <v>0</v>
      </c>
      <c r="Y6" s="27" t="s">
        <v>6</v>
      </c>
      <c r="Z6" s="28">
        <f>D22</f>
        <v>0</v>
      </c>
      <c r="AA6" s="25">
        <f>IF(X6&gt;Z6,2,0)</f>
        <v>0</v>
      </c>
      <c r="AB6" s="25">
        <f>IF(X6&lt;Z6,1,0)</f>
        <v>0</v>
      </c>
      <c r="AC6" s="26">
        <f>F26</f>
        <v>0</v>
      </c>
      <c r="AD6" s="27" t="s">
        <v>6</v>
      </c>
      <c r="AE6" s="28">
        <f>D26</f>
        <v>0</v>
      </c>
      <c r="AF6" s="36"/>
      <c r="AG6" s="36"/>
      <c r="AH6" s="36"/>
      <c r="AI6" s="36"/>
      <c r="AJ6" s="36"/>
      <c r="AK6" s="36"/>
      <c r="AL6" s="36"/>
      <c r="AM6" s="36"/>
      <c r="AN6" s="43"/>
      <c r="AO6" s="44"/>
      <c r="AP6" s="46"/>
      <c r="AQ6" s="36"/>
      <c r="AR6" s="36"/>
      <c r="AS6" s="25"/>
      <c r="AT6" s="25"/>
      <c r="AY6" s="35"/>
    </row>
    <row r="7" spans="2:51" x14ac:dyDescent="0.2">
      <c r="B7" s="35"/>
      <c r="C7" s="142"/>
      <c r="D7" s="150"/>
      <c r="E7" s="151"/>
      <c r="F7" s="151"/>
      <c r="G7" s="36"/>
      <c r="H7" s="36"/>
      <c r="I7" s="31">
        <f>F11</f>
        <v>0</v>
      </c>
      <c r="J7" s="32" t="s">
        <v>6</v>
      </c>
      <c r="K7" s="32">
        <f>D11</f>
        <v>0</v>
      </c>
      <c r="L7" s="30">
        <f>IF(I7&gt;K7,2,0)</f>
        <v>0</v>
      </c>
      <c r="M7" s="30">
        <f>IF(I7&lt;K7,1,0)</f>
        <v>0</v>
      </c>
      <c r="N7" s="31">
        <f>F15</f>
        <v>0</v>
      </c>
      <c r="O7" s="32" t="s">
        <v>6</v>
      </c>
      <c r="P7" s="32">
        <f>D15</f>
        <v>0</v>
      </c>
      <c r="Q7" s="30">
        <f>IF(N7&gt;P7,2,0)</f>
        <v>0</v>
      </c>
      <c r="R7" s="30">
        <f>IF(N7&lt;P7,1,0)</f>
        <v>0</v>
      </c>
      <c r="S7" s="31">
        <f>F19</f>
        <v>0</v>
      </c>
      <c r="T7" s="32" t="s">
        <v>6</v>
      </c>
      <c r="U7" s="33">
        <f>D19</f>
        <v>0</v>
      </c>
      <c r="V7" s="30">
        <f>IF(S7&gt;U7,2,0)</f>
        <v>0</v>
      </c>
      <c r="W7" s="30">
        <f>IF(S7&lt;U7,1,0)</f>
        <v>0</v>
      </c>
      <c r="X7" s="31">
        <f>F23</f>
        <v>0</v>
      </c>
      <c r="Y7" s="32" t="s">
        <v>6</v>
      </c>
      <c r="Z7" s="33">
        <f>D23</f>
        <v>0</v>
      </c>
      <c r="AA7" s="30">
        <f>IF(X7&gt;Z7,2,0)</f>
        <v>0</v>
      </c>
      <c r="AB7" s="30">
        <f>IF(X7&lt;Z7,1,0)</f>
        <v>0</v>
      </c>
      <c r="AC7" s="31">
        <f>F27</f>
        <v>0</v>
      </c>
      <c r="AD7" s="32" t="s">
        <v>6</v>
      </c>
      <c r="AE7" s="33">
        <f>D27</f>
        <v>0</v>
      </c>
      <c r="AF7" s="36"/>
      <c r="AG7" s="36"/>
      <c r="AH7" s="36"/>
      <c r="AI7" s="36"/>
      <c r="AJ7" s="36"/>
      <c r="AK7" s="36"/>
      <c r="AL7" s="36"/>
      <c r="AM7" s="36"/>
      <c r="AN7" s="43"/>
      <c r="AO7" s="44"/>
      <c r="AP7" s="46"/>
      <c r="AQ7" s="36"/>
      <c r="AR7" s="36"/>
      <c r="AS7" s="25"/>
      <c r="AT7" s="25"/>
      <c r="AY7" s="35"/>
    </row>
    <row r="8" spans="2:51" x14ac:dyDescent="0.2">
      <c r="B8" s="47"/>
      <c r="C8" s="169" t="str">
        <f>Muži_HK!H4</f>
        <v>ALKON interier</v>
      </c>
      <c r="D8" s="26">
        <f>Muži_HK!P15</f>
        <v>78</v>
      </c>
      <c r="E8" s="27" t="s">
        <v>6</v>
      </c>
      <c r="F8" s="27">
        <f>Muži_HK!N15</f>
        <v>54</v>
      </c>
      <c r="G8" s="26">
        <f t="shared" si="0"/>
        <v>2</v>
      </c>
      <c r="H8" s="26">
        <f t="shared" si="1"/>
        <v>0</v>
      </c>
      <c r="I8" s="153"/>
      <c r="J8" s="154"/>
      <c r="K8" s="154"/>
      <c r="L8" s="27">
        <f t="shared" si="2"/>
        <v>0</v>
      </c>
      <c r="M8" s="27">
        <f t="shared" si="3"/>
        <v>0</v>
      </c>
      <c r="N8" s="26">
        <f>K12</f>
        <v>0</v>
      </c>
      <c r="O8" s="27" t="s">
        <v>6</v>
      </c>
      <c r="P8" s="27">
        <f>I12</f>
        <v>0</v>
      </c>
      <c r="Q8" s="27">
        <f t="shared" si="4"/>
        <v>0</v>
      </c>
      <c r="R8" s="27">
        <f t="shared" si="5"/>
        <v>0</v>
      </c>
      <c r="S8" s="26">
        <f>K16</f>
        <v>0</v>
      </c>
      <c r="T8" s="27" t="s">
        <v>6</v>
      </c>
      <c r="U8" s="28">
        <f>I16</f>
        <v>0</v>
      </c>
      <c r="V8" s="27">
        <f t="shared" si="6"/>
        <v>0</v>
      </c>
      <c r="W8" s="27">
        <f t="shared" si="7"/>
        <v>0</v>
      </c>
      <c r="X8" s="26">
        <f>K20</f>
        <v>0</v>
      </c>
      <c r="Y8" s="27" t="s">
        <v>6</v>
      </c>
      <c r="Z8" s="28">
        <f>I20</f>
        <v>0</v>
      </c>
      <c r="AA8" s="27">
        <f t="shared" si="8"/>
        <v>0</v>
      </c>
      <c r="AB8" s="27">
        <f t="shared" si="9"/>
        <v>0</v>
      </c>
      <c r="AC8" s="26">
        <f>K24</f>
        <v>0</v>
      </c>
      <c r="AD8" s="27" t="s">
        <v>6</v>
      </c>
      <c r="AE8" s="28">
        <f>I24</f>
        <v>0</v>
      </c>
      <c r="AF8" s="27">
        <f t="shared" si="10"/>
        <v>0</v>
      </c>
      <c r="AG8" s="27">
        <f t="shared" si="11"/>
        <v>0</v>
      </c>
      <c r="AH8" s="27" t="e">
        <f>IF(#REF!&gt;#REF!,2,0)</f>
        <v>#REF!</v>
      </c>
      <c r="AI8" s="27" t="e">
        <f>IF(#REF!&lt;#REF!,1,0)</f>
        <v>#REF!</v>
      </c>
      <c r="AJ8" s="27" t="e">
        <f>IF(#REF!&gt;#REF!,2,0)</f>
        <v>#REF!</v>
      </c>
      <c r="AK8" s="27" t="e">
        <f>IF(#REF!&lt;#REF!,1,0)</f>
        <v>#REF!</v>
      </c>
      <c r="AL8" s="27" t="e">
        <f>IF(#REF!&gt;#REF!,2,0)</f>
        <v>#REF!</v>
      </c>
      <c r="AM8" s="27" t="e">
        <f>IF(#REF!&lt;#REF!,1,0)</f>
        <v>#REF!</v>
      </c>
      <c r="AN8" s="26" t="e">
        <f>#REF!</f>
        <v>#REF!</v>
      </c>
      <c r="AO8" s="27" t="s">
        <v>6</v>
      </c>
      <c r="AP8" s="29" t="e">
        <f>#REF!</f>
        <v>#REF!</v>
      </c>
      <c r="AQ8" s="27" t="e">
        <f t="shared" si="12"/>
        <v>#REF!</v>
      </c>
      <c r="AR8" s="27" t="e">
        <f t="shared" si="13"/>
        <v>#REF!</v>
      </c>
      <c r="AS8" s="25" t="e">
        <f>IF(#REF!&gt;#REF!,2,0)</f>
        <v>#REF!</v>
      </c>
      <c r="AT8" s="25" t="e">
        <f>IF(#REF!&lt;#REF!,1,0)</f>
        <v>#REF!</v>
      </c>
      <c r="AU8" s="3" t="e">
        <f>G8+L8+Q8+V8+AA8+AF8+#REF!+AH8+#REF!+AJ8+AL8+AQ8+#REF!+AS8</f>
        <v>#REF!</v>
      </c>
      <c r="AV8" s="3" t="e">
        <f>H8+M8+R8+W8+AB8+AG8+#REF!+AI8+#REF!+AK8+AM8+AR8+#REF!+AT8</f>
        <v>#REF!</v>
      </c>
      <c r="AW8" s="3" t="e">
        <f>D8+I8+N8+S8+X8+AC8+#REF!+#REF!+#REF!+#REF!+#REF!+AN8+#REF!+#REF!</f>
        <v>#REF!</v>
      </c>
      <c r="AX8" s="3" t="e">
        <f>F8+K8+P8+U8+Z8+AE8+#REF!+#REF!+#REF!+#REF!+#REF!+AP8+#REF!+#REF!</f>
        <v>#REF!</v>
      </c>
      <c r="AY8" s="35"/>
    </row>
    <row r="9" spans="2:51" x14ac:dyDescent="0.2">
      <c r="B9" s="48"/>
      <c r="C9" s="170"/>
      <c r="D9" s="31">
        <f>Muži_HK!N30</f>
        <v>0</v>
      </c>
      <c r="E9" s="32" t="s">
        <v>6</v>
      </c>
      <c r="F9" s="32">
        <f>Muži_HK!P30</f>
        <v>0</v>
      </c>
      <c r="G9" s="32">
        <f t="shared" si="0"/>
        <v>0</v>
      </c>
      <c r="H9" s="32">
        <f t="shared" si="1"/>
        <v>0</v>
      </c>
      <c r="I9" s="155"/>
      <c r="J9" s="156"/>
      <c r="K9" s="156"/>
      <c r="L9" s="32">
        <f t="shared" si="2"/>
        <v>0</v>
      </c>
      <c r="M9" s="32">
        <f t="shared" si="3"/>
        <v>0</v>
      </c>
      <c r="N9" s="31">
        <f>K13</f>
        <v>0</v>
      </c>
      <c r="O9" s="32" t="s">
        <v>6</v>
      </c>
      <c r="P9" s="32">
        <f>I13</f>
        <v>0</v>
      </c>
      <c r="Q9" s="32">
        <f t="shared" si="4"/>
        <v>0</v>
      </c>
      <c r="R9" s="32">
        <f t="shared" si="5"/>
        <v>0</v>
      </c>
      <c r="S9" s="31">
        <f>K17</f>
        <v>0</v>
      </c>
      <c r="T9" s="32" t="s">
        <v>6</v>
      </c>
      <c r="U9" s="33">
        <f>I17</f>
        <v>0</v>
      </c>
      <c r="V9" s="32">
        <f t="shared" si="6"/>
        <v>0</v>
      </c>
      <c r="W9" s="32">
        <f t="shared" si="7"/>
        <v>0</v>
      </c>
      <c r="X9" s="31">
        <f>K21</f>
        <v>0</v>
      </c>
      <c r="Y9" s="32" t="s">
        <v>6</v>
      </c>
      <c r="Z9" s="33">
        <f>I21</f>
        <v>0</v>
      </c>
      <c r="AA9" s="32">
        <f t="shared" si="8"/>
        <v>0</v>
      </c>
      <c r="AB9" s="32">
        <f t="shared" si="9"/>
        <v>0</v>
      </c>
      <c r="AC9" s="31">
        <f>K25</f>
        <v>0</v>
      </c>
      <c r="AD9" s="32" t="s">
        <v>6</v>
      </c>
      <c r="AE9" s="33">
        <f>I25</f>
        <v>0</v>
      </c>
      <c r="AF9" s="32">
        <f t="shared" si="10"/>
        <v>0</v>
      </c>
      <c r="AG9" s="32">
        <f t="shared" si="11"/>
        <v>0</v>
      </c>
      <c r="AH9" s="32" t="e">
        <f>IF(#REF!&gt;#REF!,2,0)</f>
        <v>#REF!</v>
      </c>
      <c r="AI9" s="32" t="e">
        <f>IF(#REF!&lt;#REF!,1,0)</f>
        <v>#REF!</v>
      </c>
      <c r="AJ9" s="32" t="e">
        <f>IF(#REF!&gt;#REF!,2,0)</f>
        <v>#REF!</v>
      </c>
      <c r="AK9" s="32" t="e">
        <f>IF(#REF!&lt;#REF!,1,0)</f>
        <v>#REF!</v>
      </c>
      <c r="AL9" s="32" t="e">
        <f>IF(#REF!&gt;#REF!,2,0)</f>
        <v>#REF!</v>
      </c>
      <c r="AM9" s="32" t="e">
        <f>IF(#REF!&lt;#REF!,1,0)</f>
        <v>#REF!</v>
      </c>
      <c r="AN9" s="31" t="e">
        <f>#REF!</f>
        <v>#REF!</v>
      </c>
      <c r="AO9" s="32" t="s">
        <v>6</v>
      </c>
      <c r="AP9" s="34" t="e">
        <f>#REF!</f>
        <v>#REF!</v>
      </c>
      <c r="AQ9" s="32" t="e">
        <f t="shared" si="12"/>
        <v>#REF!</v>
      </c>
      <c r="AR9" s="32" t="e">
        <f t="shared" si="13"/>
        <v>#REF!</v>
      </c>
      <c r="AS9" s="25" t="e">
        <f>IF(#REF!&gt;#REF!,2,0)</f>
        <v>#REF!</v>
      </c>
      <c r="AT9" s="25" t="e">
        <f>IF(#REF!&lt;#REF!,1,0)</f>
        <v>#REF!</v>
      </c>
      <c r="AU9" s="3" t="e">
        <f>G9+L9+Q9+V9+AA9+AF9+#REF!+AH9+#REF!+AJ9+AL9+AQ9+#REF!+AS9</f>
        <v>#REF!</v>
      </c>
      <c r="AV9" s="3" t="e">
        <f>H9+M9+R9+W9+AB9+AG9+#REF!+AI9+#REF!+AK9+AM9+AR9+#REF!+AT9</f>
        <v>#REF!</v>
      </c>
      <c r="AW9" s="3" t="e">
        <f>D9+I9+N9+S9+X9+AC9+#REF!+#REF!+#REF!+#REF!+#REF!+AN9+#REF!+#REF!</f>
        <v>#REF!</v>
      </c>
      <c r="AX9" s="3" t="e">
        <f>F9+K9+P9+U9+Z9+AE9+#REF!+#REF!+#REF!+#REF!+#REF!+AP9+#REF!+#REF!</f>
        <v>#REF!</v>
      </c>
      <c r="AY9" s="35"/>
    </row>
    <row r="10" spans="2:51" x14ac:dyDescent="0.2">
      <c r="B10" s="48"/>
      <c r="C10" s="170"/>
      <c r="D10" s="43">
        <f>Muži_HK!P46</f>
        <v>0</v>
      </c>
      <c r="E10" s="44" t="s">
        <v>6</v>
      </c>
      <c r="F10" s="44">
        <f>Muži_HK!N46</f>
        <v>0</v>
      </c>
      <c r="G10" s="44"/>
      <c r="H10" s="44"/>
      <c r="I10" s="133"/>
      <c r="J10" s="134"/>
      <c r="K10" s="134"/>
      <c r="L10" s="44"/>
      <c r="M10" s="44"/>
      <c r="N10" s="43">
        <f>K14</f>
        <v>0</v>
      </c>
      <c r="O10" s="44" t="s">
        <v>6</v>
      </c>
      <c r="P10" s="44">
        <f>I14</f>
        <v>0</v>
      </c>
      <c r="Q10" s="44"/>
      <c r="R10" s="44"/>
      <c r="S10" s="43">
        <f>K18</f>
        <v>0</v>
      </c>
      <c r="T10" s="44" t="s">
        <v>6</v>
      </c>
      <c r="U10" s="45">
        <f>I18</f>
        <v>0</v>
      </c>
      <c r="V10" s="44"/>
      <c r="W10" s="44"/>
      <c r="X10" s="43">
        <f>K22</f>
        <v>0</v>
      </c>
      <c r="Y10" s="44" t="s">
        <v>6</v>
      </c>
      <c r="Z10" s="45">
        <f>I22</f>
        <v>0</v>
      </c>
      <c r="AA10" s="44"/>
      <c r="AB10" s="44"/>
      <c r="AC10" s="43">
        <f>K26</f>
        <v>0</v>
      </c>
      <c r="AD10" s="44" t="s">
        <v>6</v>
      </c>
      <c r="AE10" s="45">
        <f>I26</f>
        <v>0</v>
      </c>
      <c r="AF10" s="44"/>
      <c r="AG10" s="44"/>
      <c r="AH10" s="44"/>
      <c r="AI10" s="44"/>
      <c r="AJ10" s="44"/>
      <c r="AK10" s="44"/>
      <c r="AL10" s="44"/>
      <c r="AM10" s="44"/>
      <c r="AN10" s="43"/>
      <c r="AO10" s="44"/>
      <c r="AP10" s="46"/>
      <c r="AQ10" s="44"/>
      <c r="AR10" s="44"/>
      <c r="AS10" s="25"/>
      <c r="AT10" s="25"/>
      <c r="AY10" s="35"/>
    </row>
    <row r="11" spans="2:51" x14ac:dyDescent="0.2">
      <c r="B11" s="49"/>
      <c r="C11" s="171"/>
      <c r="D11" s="43">
        <f>Muži_HK!N61</f>
        <v>0</v>
      </c>
      <c r="E11" s="44" t="s">
        <v>6</v>
      </c>
      <c r="F11" s="44">
        <f>Muži_HK!P61</f>
        <v>0</v>
      </c>
      <c r="G11" s="44"/>
      <c r="H11" s="44"/>
      <c r="I11" s="150"/>
      <c r="J11" s="151"/>
      <c r="K11" s="151"/>
      <c r="L11" s="44"/>
      <c r="M11" s="44"/>
      <c r="N11" s="43">
        <f>K15</f>
        <v>0</v>
      </c>
      <c r="O11" s="44" t="s">
        <v>6</v>
      </c>
      <c r="P11" s="44">
        <f>I15</f>
        <v>0</v>
      </c>
      <c r="Q11" s="44"/>
      <c r="R11" s="44"/>
      <c r="S11" s="43">
        <f>K19</f>
        <v>0</v>
      </c>
      <c r="T11" s="44" t="s">
        <v>6</v>
      </c>
      <c r="U11" s="45">
        <f>I19</f>
        <v>0</v>
      </c>
      <c r="V11" s="44"/>
      <c r="W11" s="44"/>
      <c r="X11" s="43">
        <f>K23</f>
        <v>63</v>
      </c>
      <c r="Y11" s="44" t="s">
        <v>6</v>
      </c>
      <c r="Z11" s="45">
        <f>I23</f>
        <v>53</v>
      </c>
      <c r="AA11" s="44"/>
      <c r="AB11" s="44"/>
      <c r="AC11" s="43">
        <f>K27</f>
        <v>0</v>
      </c>
      <c r="AD11" s="44" t="s">
        <v>6</v>
      </c>
      <c r="AE11" s="45">
        <f>I27</f>
        <v>0</v>
      </c>
      <c r="AF11" s="44"/>
      <c r="AG11" s="44"/>
      <c r="AH11" s="44"/>
      <c r="AI11" s="44"/>
      <c r="AJ11" s="44"/>
      <c r="AK11" s="44"/>
      <c r="AL11" s="44"/>
      <c r="AM11" s="44"/>
      <c r="AN11" s="43"/>
      <c r="AO11" s="44"/>
      <c r="AP11" s="46"/>
      <c r="AQ11" s="44"/>
      <c r="AR11" s="44"/>
      <c r="AS11" s="25"/>
      <c r="AT11" s="25"/>
      <c r="AY11" s="35"/>
    </row>
    <row r="12" spans="2:51" x14ac:dyDescent="0.2">
      <c r="B12" s="35"/>
      <c r="C12" s="139" t="str">
        <f>Muži_HK!H5</f>
        <v>Košíkařský kroužek</v>
      </c>
      <c r="D12" s="26">
        <f>Muži_HK!N17</f>
        <v>0</v>
      </c>
      <c r="E12" s="27" t="s">
        <v>6</v>
      </c>
      <c r="F12" s="27">
        <f>Muži_HK!P17</f>
        <v>0</v>
      </c>
      <c r="G12" s="27">
        <f t="shared" si="0"/>
        <v>0</v>
      </c>
      <c r="H12" s="27">
        <f t="shared" si="1"/>
        <v>0</v>
      </c>
      <c r="I12" s="26">
        <f>Muži_HK!P21</f>
        <v>0</v>
      </c>
      <c r="J12" s="27" t="s">
        <v>6</v>
      </c>
      <c r="K12" s="27">
        <f>Muži_HK!N21</f>
        <v>0</v>
      </c>
      <c r="L12" s="27">
        <f t="shared" si="2"/>
        <v>0</v>
      </c>
      <c r="M12" s="27">
        <f t="shared" si="3"/>
        <v>0</v>
      </c>
      <c r="N12" s="153"/>
      <c r="O12" s="154"/>
      <c r="P12" s="154"/>
      <c r="Q12" s="27">
        <f t="shared" si="4"/>
        <v>0</v>
      </c>
      <c r="R12" s="27">
        <f t="shared" si="5"/>
        <v>0</v>
      </c>
      <c r="S12" s="26">
        <f>P16</f>
        <v>0</v>
      </c>
      <c r="T12" s="27" t="s">
        <v>6</v>
      </c>
      <c r="U12" s="28">
        <f>N16</f>
        <v>0</v>
      </c>
      <c r="V12" s="27">
        <f t="shared" si="6"/>
        <v>0</v>
      </c>
      <c r="W12" s="27">
        <f t="shared" si="7"/>
        <v>0</v>
      </c>
      <c r="X12" s="26">
        <f>P20</f>
        <v>0</v>
      </c>
      <c r="Y12" s="27" t="s">
        <v>6</v>
      </c>
      <c r="Z12" s="28">
        <f>N20</f>
        <v>0</v>
      </c>
      <c r="AA12" s="27">
        <f t="shared" si="8"/>
        <v>0</v>
      </c>
      <c r="AB12" s="27">
        <f t="shared" si="9"/>
        <v>0</v>
      </c>
      <c r="AC12" s="26">
        <f>P24</f>
        <v>0</v>
      </c>
      <c r="AD12" s="27" t="s">
        <v>6</v>
      </c>
      <c r="AE12" s="28">
        <f>N24</f>
        <v>0</v>
      </c>
      <c r="AF12" s="27">
        <f t="shared" si="10"/>
        <v>0</v>
      </c>
      <c r="AG12" s="27">
        <f t="shared" si="11"/>
        <v>0</v>
      </c>
      <c r="AH12" s="27" t="e">
        <f>IF(#REF!&gt;#REF!,2,0)</f>
        <v>#REF!</v>
      </c>
      <c r="AI12" s="27" t="e">
        <f>IF(#REF!&lt;#REF!,1,0)</f>
        <v>#REF!</v>
      </c>
      <c r="AJ12" s="27" t="e">
        <f>IF(#REF!&gt;#REF!,2,0)</f>
        <v>#REF!</v>
      </c>
      <c r="AK12" s="27" t="e">
        <f>IF(#REF!&lt;#REF!,1,0)</f>
        <v>#REF!</v>
      </c>
      <c r="AL12" s="27" t="e">
        <f>IF(#REF!&gt;#REF!,2,0)</f>
        <v>#REF!</v>
      </c>
      <c r="AM12" s="27" t="e">
        <f>IF(#REF!&lt;#REF!,1,0)</f>
        <v>#REF!</v>
      </c>
      <c r="AN12" s="26" t="e">
        <f>#REF!</f>
        <v>#REF!</v>
      </c>
      <c r="AO12" s="27" t="s">
        <v>6</v>
      </c>
      <c r="AP12" s="29" t="e">
        <f>#REF!</f>
        <v>#REF!</v>
      </c>
      <c r="AQ12" s="27" t="e">
        <f t="shared" si="12"/>
        <v>#REF!</v>
      </c>
      <c r="AR12" s="27" t="e">
        <f t="shared" si="13"/>
        <v>#REF!</v>
      </c>
      <c r="AS12" s="25" t="e">
        <f>IF(#REF!&gt;#REF!,2,0)</f>
        <v>#REF!</v>
      </c>
      <c r="AT12" s="25" t="e">
        <f>IF(#REF!&lt;#REF!,1,0)</f>
        <v>#REF!</v>
      </c>
      <c r="AU12" s="3" t="e">
        <f>G12+L12+Q12+V12+AA12+AF12+#REF!+AH12+#REF!+AJ12+AL12+AQ12+#REF!+AS12</f>
        <v>#REF!</v>
      </c>
      <c r="AV12" s="3" t="e">
        <f>H12+M12+R12+W12+AB12+AG12+#REF!+AI12+#REF!+AK12+AM12+AR12+#REF!+AT12</f>
        <v>#REF!</v>
      </c>
      <c r="AW12" s="3" t="e">
        <f>D12+I12+N12+S12+X12+AC12+#REF!+#REF!+#REF!+#REF!+#REF!+AN12+#REF!+#REF!</f>
        <v>#REF!</v>
      </c>
      <c r="AX12" s="3" t="e">
        <f>F12+K12+P12+U12+Z12+AE12+#REF!+#REF!+#REF!+#REF!+#REF!+AP12+#REF!+#REF!</f>
        <v>#REF!</v>
      </c>
      <c r="AY12" s="35"/>
    </row>
    <row r="13" spans="2:51" x14ac:dyDescent="0.2">
      <c r="B13" s="35"/>
      <c r="C13" s="140"/>
      <c r="D13" s="31">
        <f>Muži_HK!P32</f>
        <v>0</v>
      </c>
      <c r="E13" s="32" t="s">
        <v>6</v>
      </c>
      <c r="F13" s="32">
        <f>Muži_HK!N32</f>
        <v>0</v>
      </c>
      <c r="G13" s="32">
        <f t="shared" si="0"/>
        <v>0</v>
      </c>
      <c r="H13" s="32">
        <f t="shared" si="1"/>
        <v>0</v>
      </c>
      <c r="I13" s="31">
        <f>Muži_HK!N36</f>
        <v>0</v>
      </c>
      <c r="J13" s="32" t="s">
        <v>6</v>
      </c>
      <c r="K13" s="32">
        <f>Muži_HK!P36</f>
        <v>0</v>
      </c>
      <c r="L13" s="32">
        <f t="shared" si="2"/>
        <v>0</v>
      </c>
      <c r="M13" s="32">
        <f t="shared" si="3"/>
        <v>0</v>
      </c>
      <c r="N13" s="155"/>
      <c r="O13" s="156"/>
      <c r="P13" s="156"/>
      <c r="Q13" s="32">
        <f t="shared" si="4"/>
        <v>0</v>
      </c>
      <c r="R13" s="32">
        <f t="shared" si="5"/>
        <v>0</v>
      </c>
      <c r="S13" s="31">
        <f>P17</f>
        <v>0</v>
      </c>
      <c r="T13" s="32" t="s">
        <v>6</v>
      </c>
      <c r="U13" s="33">
        <f>N17</f>
        <v>0</v>
      </c>
      <c r="V13" s="32">
        <f t="shared" si="6"/>
        <v>0</v>
      </c>
      <c r="W13" s="32">
        <f t="shared" si="7"/>
        <v>0</v>
      </c>
      <c r="X13" s="31">
        <f>P21</f>
        <v>0</v>
      </c>
      <c r="Y13" s="32" t="s">
        <v>6</v>
      </c>
      <c r="Z13" s="33">
        <f>N21</f>
        <v>0</v>
      </c>
      <c r="AA13" s="32">
        <f t="shared" si="8"/>
        <v>0</v>
      </c>
      <c r="AB13" s="32">
        <f t="shared" si="9"/>
        <v>0</v>
      </c>
      <c r="AC13" s="31">
        <f>P25</f>
        <v>0</v>
      </c>
      <c r="AD13" s="32" t="s">
        <v>6</v>
      </c>
      <c r="AE13" s="33">
        <f>N25</f>
        <v>0</v>
      </c>
      <c r="AF13" s="32">
        <f t="shared" si="10"/>
        <v>0</v>
      </c>
      <c r="AG13" s="32">
        <f t="shared" si="11"/>
        <v>0</v>
      </c>
      <c r="AH13" s="32" t="e">
        <f>IF(#REF!&gt;#REF!,2,0)</f>
        <v>#REF!</v>
      </c>
      <c r="AI13" s="32" t="e">
        <f>IF(#REF!&lt;#REF!,1,0)</f>
        <v>#REF!</v>
      </c>
      <c r="AJ13" s="32" t="e">
        <f>IF(#REF!&gt;#REF!,2,0)</f>
        <v>#REF!</v>
      </c>
      <c r="AK13" s="32" t="e">
        <f>IF(#REF!&lt;#REF!,1,0)</f>
        <v>#REF!</v>
      </c>
      <c r="AL13" s="32" t="e">
        <f>IF(#REF!&gt;#REF!,2,0)</f>
        <v>#REF!</v>
      </c>
      <c r="AM13" s="32" t="e">
        <f>IF(#REF!&lt;#REF!,1,0)</f>
        <v>#REF!</v>
      </c>
      <c r="AN13" s="31" t="e">
        <f>#REF!</f>
        <v>#REF!</v>
      </c>
      <c r="AO13" s="32" t="s">
        <v>6</v>
      </c>
      <c r="AP13" s="34" t="e">
        <f>#REF!</f>
        <v>#REF!</v>
      </c>
      <c r="AQ13" s="32" t="e">
        <f t="shared" si="12"/>
        <v>#REF!</v>
      </c>
      <c r="AR13" s="32" t="e">
        <f t="shared" si="13"/>
        <v>#REF!</v>
      </c>
      <c r="AS13" s="25" t="e">
        <f>IF(#REF!&gt;#REF!,2,0)</f>
        <v>#REF!</v>
      </c>
      <c r="AT13" s="25" t="e">
        <f>IF(#REF!&lt;#REF!,1,0)</f>
        <v>#REF!</v>
      </c>
      <c r="AU13" s="3" t="e">
        <f>G13+L13+Q13+V13+AA13+AF13+#REF!+AH13+#REF!+AJ13+AL13+AQ13+#REF!+AS13</f>
        <v>#REF!</v>
      </c>
      <c r="AV13" s="3" t="e">
        <f>H13+M13+R13+W13+AB13+AG13+#REF!+AI13+#REF!+AK13+AM13+AR13+#REF!+AT13</f>
        <v>#REF!</v>
      </c>
      <c r="AW13" s="3" t="e">
        <f>D13+I13+N13+S13+X13+AC13+#REF!+#REF!+#REF!+#REF!+#REF!+AN13+#REF!+#REF!</f>
        <v>#REF!</v>
      </c>
      <c r="AX13" s="3" t="e">
        <f>F13+K13+P13+U13+Z13+AE13+#REF!+#REF!+#REF!+#REF!+#REF!+AP13+#REF!+#REF!</f>
        <v>#REF!</v>
      </c>
      <c r="AY13" s="35"/>
    </row>
    <row r="14" spans="2:51" x14ac:dyDescent="0.2">
      <c r="B14" s="35"/>
      <c r="C14" s="141"/>
      <c r="D14" s="43">
        <f>Muži_HK!N48</f>
        <v>0</v>
      </c>
      <c r="E14" s="44" t="s">
        <v>6</v>
      </c>
      <c r="F14" s="44">
        <f>Muži_HK!P48</f>
        <v>0</v>
      </c>
      <c r="G14" s="44"/>
      <c r="H14" s="44"/>
      <c r="I14" s="43">
        <f>Muži_HK!P52</f>
        <v>0</v>
      </c>
      <c r="J14" s="44" t="s">
        <v>6</v>
      </c>
      <c r="K14" s="44">
        <f>Muži_HK!N52</f>
        <v>0</v>
      </c>
      <c r="L14" s="44"/>
      <c r="M14" s="44"/>
      <c r="N14" s="133"/>
      <c r="O14" s="134"/>
      <c r="P14" s="134"/>
      <c r="Q14" s="44"/>
      <c r="R14" s="44"/>
      <c r="S14" s="43">
        <f>P18</f>
        <v>0</v>
      </c>
      <c r="T14" s="44" t="s">
        <v>6</v>
      </c>
      <c r="U14" s="45">
        <f>N18</f>
        <v>0</v>
      </c>
      <c r="V14" s="44"/>
      <c r="W14" s="44"/>
      <c r="X14" s="43">
        <f>P22</f>
        <v>0</v>
      </c>
      <c r="Y14" s="44" t="s">
        <v>6</v>
      </c>
      <c r="Z14" s="45">
        <f>N22</f>
        <v>0</v>
      </c>
      <c r="AA14" s="44"/>
      <c r="AB14" s="44"/>
      <c r="AC14" s="43">
        <f>P26</f>
        <v>0</v>
      </c>
      <c r="AD14" s="44" t="s">
        <v>6</v>
      </c>
      <c r="AE14" s="45">
        <f>N26</f>
        <v>0</v>
      </c>
      <c r="AF14" s="44"/>
      <c r="AG14" s="44"/>
      <c r="AH14" s="44"/>
      <c r="AI14" s="44"/>
      <c r="AJ14" s="44"/>
      <c r="AK14" s="44"/>
      <c r="AL14" s="44"/>
      <c r="AM14" s="44"/>
      <c r="AN14" s="43"/>
      <c r="AO14" s="44"/>
      <c r="AP14" s="46"/>
      <c r="AQ14" s="44"/>
      <c r="AR14" s="44"/>
      <c r="AS14" s="25"/>
      <c r="AT14" s="25"/>
      <c r="AY14" s="35"/>
    </row>
    <row r="15" spans="2:51" x14ac:dyDescent="0.2">
      <c r="B15" s="35"/>
      <c r="C15" s="142"/>
      <c r="D15" s="43">
        <f>Muži_HK!P63</f>
        <v>0</v>
      </c>
      <c r="E15" s="44" t="s">
        <v>6</v>
      </c>
      <c r="F15" s="44">
        <f>Muži_HK!N63</f>
        <v>0</v>
      </c>
      <c r="G15" s="44"/>
      <c r="H15" s="44"/>
      <c r="I15" s="43">
        <f>Muži_HK!N67</f>
        <v>0</v>
      </c>
      <c r="J15" s="44" t="s">
        <v>6</v>
      </c>
      <c r="K15" s="44">
        <f>Muži_HK!P67</f>
        <v>0</v>
      </c>
      <c r="L15" s="44"/>
      <c r="M15" s="44"/>
      <c r="N15" s="150"/>
      <c r="O15" s="151"/>
      <c r="P15" s="151"/>
      <c r="Q15" s="44"/>
      <c r="R15" s="44"/>
      <c r="S15" s="43">
        <f>P19</f>
        <v>0</v>
      </c>
      <c r="T15" s="44" t="s">
        <v>6</v>
      </c>
      <c r="U15" s="45">
        <f>N19</f>
        <v>0</v>
      </c>
      <c r="V15" s="44"/>
      <c r="W15" s="44"/>
      <c r="X15" s="43">
        <f>P23</f>
        <v>0</v>
      </c>
      <c r="Y15" s="44" t="s">
        <v>6</v>
      </c>
      <c r="Z15" s="45">
        <f>N23</f>
        <v>0</v>
      </c>
      <c r="AA15" s="44"/>
      <c r="AB15" s="44"/>
      <c r="AC15" s="43">
        <f>P27</f>
        <v>0</v>
      </c>
      <c r="AD15" s="44" t="s">
        <v>6</v>
      </c>
      <c r="AE15" s="45">
        <f>N27</f>
        <v>0</v>
      </c>
      <c r="AF15" s="44"/>
      <c r="AG15" s="44"/>
      <c r="AH15" s="44"/>
      <c r="AI15" s="44"/>
      <c r="AJ15" s="44"/>
      <c r="AK15" s="44"/>
      <c r="AL15" s="44"/>
      <c r="AM15" s="44"/>
      <c r="AN15" s="43"/>
      <c r="AO15" s="44"/>
      <c r="AP15" s="46"/>
      <c r="AQ15" s="44"/>
      <c r="AR15" s="44"/>
      <c r="AS15" s="25"/>
      <c r="AT15" s="25"/>
      <c r="AY15" s="35"/>
    </row>
    <row r="16" spans="2:51" x14ac:dyDescent="0.2">
      <c r="B16" s="24"/>
      <c r="C16" s="139" t="str">
        <f>Muži_HK!H6</f>
        <v>Sokol Slezské Předměstí</v>
      </c>
      <c r="D16" s="26">
        <f>Muži_HK!P20</f>
        <v>0</v>
      </c>
      <c r="E16" s="27" t="s">
        <v>6</v>
      </c>
      <c r="F16" s="27">
        <f>Muži_HK!N20</f>
        <v>0</v>
      </c>
      <c r="G16" s="27">
        <f t="shared" si="0"/>
        <v>0</v>
      </c>
      <c r="H16" s="27">
        <f t="shared" si="1"/>
        <v>0</v>
      </c>
      <c r="I16" s="26">
        <f>Muži_HK!N23</f>
        <v>0</v>
      </c>
      <c r="J16" s="27" t="s">
        <v>6</v>
      </c>
      <c r="K16" s="27">
        <f>Muži_HK!P23</f>
        <v>0</v>
      </c>
      <c r="L16" s="27">
        <f t="shared" si="2"/>
        <v>0</v>
      </c>
      <c r="M16" s="27">
        <f t="shared" si="3"/>
        <v>0</v>
      </c>
      <c r="N16" s="26">
        <f>Muži_HK!P12</f>
        <v>0</v>
      </c>
      <c r="O16" s="27" t="s">
        <v>6</v>
      </c>
      <c r="P16" s="27">
        <f>Muži_HK!N12</f>
        <v>0</v>
      </c>
      <c r="Q16" s="27">
        <f t="shared" si="4"/>
        <v>0</v>
      </c>
      <c r="R16" s="27">
        <f t="shared" si="5"/>
        <v>0</v>
      </c>
      <c r="S16" s="144"/>
      <c r="T16" s="145"/>
      <c r="U16" s="146"/>
      <c r="V16" s="27">
        <f t="shared" si="6"/>
        <v>0</v>
      </c>
      <c r="W16" s="27">
        <f t="shared" si="7"/>
        <v>0</v>
      </c>
      <c r="X16" s="26">
        <f>U20</f>
        <v>0</v>
      </c>
      <c r="Y16" s="27" t="s">
        <v>6</v>
      </c>
      <c r="Z16" s="28">
        <f>S20</f>
        <v>0</v>
      </c>
      <c r="AA16" s="27">
        <f t="shared" si="8"/>
        <v>0</v>
      </c>
      <c r="AB16" s="27">
        <f t="shared" si="9"/>
        <v>0</v>
      </c>
      <c r="AC16" s="26">
        <f>U24</f>
        <v>0</v>
      </c>
      <c r="AD16" s="27" t="s">
        <v>6</v>
      </c>
      <c r="AE16" s="28">
        <f>S24</f>
        <v>0</v>
      </c>
      <c r="AF16" s="27">
        <f t="shared" si="10"/>
        <v>0</v>
      </c>
      <c r="AG16" s="27">
        <f t="shared" si="11"/>
        <v>0</v>
      </c>
      <c r="AH16" s="27" t="e">
        <f>IF(#REF!&gt;#REF!,2,0)</f>
        <v>#REF!</v>
      </c>
      <c r="AI16" s="27" t="e">
        <f>IF(#REF!&lt;#REF!,1,0)</f>
        <v>#REF!</v>
      </c>
      <c r="AJ16" s="27" t="e">
        <f>IF(#REF!&gt;#REF!,2,0)</f>
        <v>#REF!</v>
      </c>
      <c r="AK16" s="27" t="e">
        <f>IF(#REF!&lt;#REF!,1,0)</f>
        <v>#REF!</v>
      </c>
      <c r="AL16" s="27" t="e">
        <f>IF(#REF!&gt;#REF!,2,0)</f>
        <v>#REF!</v>
      </c>
      <c r="AM16" s="27" t="e">
        <f>IF(#REF!&lt;#REF!,1,0)</f>
        <v>#REF!</v>
      </c>
      <c r="AN16" s="26" t="e">
        <f>#REF!</f>
        <v>#REF!</v>
      </c>
      <c r="AO16" s="27" t="s">
        <v>6</v>
      </c>
      <c r="AP16" s="29" t="e">
        <f>#REF!</f>
        <v>#REF!</v>
      </c>
      <c r="AQ16" s="27" t="e">
        <f t="shared" si="12"/>
        <v>#REF!</v>
      </c>
      <c r="AR16" s="27" t="e">
        <f t="shared" si="13"/>
        <v>#REF!</v>
      </c>
      <c r="AS16" s="25" t="e">
        <f>IF(#REF!&gt;#REF!,2,0)</f>
        <v>#REF!</v>
      </c>
      <c r="AT16" s="25" t="e">
        <f>IF(#REF!&lt;#REF!,1,0)</f>
        <v>#REF!</v>
      </c>
      <c r="AU16" s="3" t="e">
        <f>G16+L16+Q16+V16+AA16+AF16+#REF!+AH16+#REF!+AJ16+AL16+AQ16+#REF!+AS16</f>
        <v>#REF!</v>
      </c>
      <c r="AV16" s="3" t="e">
        <f>H16+M16+R16+W16+AB16+AG16+#REF!+AI16+#REF!+AK16+AM16+AR16+#REF!+AT16</f>
        <v>#REF!</v>
      </c>
      <c r="AW16" s="3" t="e">
        <f>D16+I16+N16+S16+X16+AC16+#REF!+#REF!+#REF!+#REF!+#REF!+AN16+#REF!+#REF!</f>
        <v>#REF!</v>
      </c>
      <c r="AX16" s="3" t="e">
        <f>F16+K16+P16+U16+Z16+AE16+#REF!+#REF!+#REF!+#REF!+#REF!+AP16+#REF!+#REF!</f>
        <v>#REF!</v>
      </c>
      <c r="AY16" s="35"/>
    </row>
    <row r="17" spans="2:51" x14ac:dyDescent="0.2">
      <c r="B17" s="35"/>
      <c r="C17" s="140"/>
      <c r="D17" s="31">
        <f>Muži_HK!N35</f>
        <v>0</v>
      </c>
      <c r="E17" s="32" t="s">
        <v>6</v>
      </c>
      <c r="F17" s="32">
        <f>Muži_HK!P35</f>
        <v>0</v>
      </c>
      <c r="G17" s="32">
        <f t="shared" si="0"/>
        <v>0</v>
      </c>
      <c r="H17" s="32">
        <f t="shared" si="1"/>
        <v>0</v>
      </c>
      <c r="I17" s="31">
        <f>Muži_HK!P38</f>
        <v>0</v>
      </c>
      <c r="J17" s="32" t="s">
        <v>6</v>
      </c>
      <c r="K17" s="32">
        <f>Muži_HK!N38</f>
        <v>0</v>
      </c>
      <c r="L17" s="32">
        <f t="shared" si="2"/>
        <v>0</v>
      </c>
      <c r="M17" s="32">
        <f t="shared" si="3"/>
        <v>0</v>
      </c>
      <c r="N17" s="31">
        <f>Muži_HK!N27</f>
        <v>0</v>
      </c>
      <c r="O17" s="32" t="s">
        <v>6</v>
      </c>
      <c r="P17" s="32">
        <f>Muži_HK!P27</f>
        <v>0</v>
      </c>
      <c r="Q17" s="32">
        <f t="shared" si="4"/>
        <v>0</v>
      </c>
      <c r="R17" s="32">
        <f t="shared" si="5"/>
        <v>0</v>
      </c>
      <c r="S17" s="147"/>
      <c r="T17" s="148"/>
      <c r="U17" s="149"/>
      <c r="V17" s="32">
        <f t="shared" si="6"/>
        <v>0</v>
      </c>
      <c r="W17" s="32">
        <f t="shared" si="7"/>
        <v>0</v>
      </c>
      <c r="X17" s="31">
        <f>U21</f>
        <v>0</v>
      </c>
      <c r="Y17" s="32" t="s">
        <v>6</v>
      </c>
      <c r="Z17" s="33">
        <f>S21</f>
        <v>0</v>
      </c>
      <c r="AA17" s="32">
        <f t="shared" si="8"/>
        <v>0</v>
      </c>
      <c r="AB17" s="32">
        <f t="shared" si="9"/>
        <v>0</v>
      </c>
      <c r="AC17" s="31">
        <f>U25</f>
        <v>0</v>
      </c>
      <c r="AD17" s="32" t="s">
        <v>6</v>
      </c>
      <c r="AE17" s="33">
        <f>S25</f>
        <v>0</v>
      </c>
      <c r="AF17" s="32">
        <f t="shared" si="10"/>
        <v>0</v>
      </c>
      <c r="AG17" s="32">
        <f t="shared" si="11"/>
        <v>0</v>
      </c>
      <c r="AH17" s="32" t="e">
        <f>IF(#REF!&gt;#REF!,2,0)</f>
        <v>#REF!</v>
      </c>
      <c r="AI17" s="32" t="e">
        <f>IF(#REF!&lt;#REF!,1,0)</f>
        <v>#REF!</v>
      </c>
      <c r="AJ17" s="32" t="e">
        <f>IF(#REF!&gt;#REF!,2,0)</f>
        <v>#REF!</v>
      </c>
      <c r="AK17" s="32" t="e">
        <f>IF(#REF!&lt;#REF!,1,0)</f>
        <v>#REF!</v>
      </c>
      <c r="AL17" s="32" t="e">
        <f>IF(#REF!&gt;#REF!,2,0)</f>
        <v>#REF!</v>
      </c>
      <c r="AM17" s="32" t="e">
        <f>IF(#REF!&lt;#REF!,1,0)</f>
        <v>#REF!</v>
      </c>
      <c r="AN17" s="31" t="e">
        <f>#REF!</f>
        <v>#REF!</v>
      </c>
      <c r="AO17" s="32" t="s">
        <v>6</v>
      </c>
      <c r="AP17" s="34" t="e">
        <f>#REF!</f>
        <v>#REF!</v>
      </c>
      <c r="AQ17" s="32" t="e">
        <f t="shared" si="12"/>
        <v>#REF!</v>
      </c>
      <c r="AR17" s="32" t="e">
        <f t="shared" si="13"/>
        <v>#REF!</v>
      </c>
      <c r="AS17" s="25" t="e">
        <f>IF(#REF!&gt;#REF!,2,0)</f>
        <v>#REF!</v>
      </c>
      <c r="AT17" s="25" t="e">
        <f>IF(#REF!&lt;#REF!,1,0)</f>
        <v>#REF!</v>
      </c>
      <c r="AU17" s="3" t="e">
        <f>G17+L17+Q17+V17+AA17+AF17+#REF!+AH17+#REF!+AJ17+AL17+AQ17+#REF!+AS17</f>
        <v>#REF!</v>
      </c>
      <c r="AV17" s="3" t="e">
        <f>H17+M17+R17+W17+AB17+AG17+#REF!+AI17+#REF!+AK17+AM17+AR17+#REF!+AT17</f>
        <v>#REF!</v>
      </c>
      <c r="AW17" s="3" t="e">
        <f>D17+I17+N17+S17+X17+AC17+#REF!+#REF!+#REF!+#REF!+#REF!+AN17+#REF!+#REF!</f>
        <v>#REF!</v>
      </c>
      <c r="AX17" s="3" t="e">
        <f>F17+K17+P17+U17+Z17+AE17+#REF!+#REF!+#REF!+#REF!+#REF!+AP17+#REF!+#REF!</f>
        <v>#REF!</v>
      </c>
      <c r="AY17" s="35"/>
    </row>
    <row r="18" spans="2:51" x14ac:dyDescent="0.2">
      <c r="B18" s="35"/>
      <c r="C18" s="141"/>
      <c r="D18" s="43">
        <f>Muži_HK!P51</f>
        <v>0</v>
      </c>
      <c r="E18" s="44" t="s">
        <v>6</v>
      </c>
      <c r="F18" s="44">
        <f>Muži_HK!N51</f>
        <v>0</v>
      </c>
      <c r="G18" s="44"/>
      <c r="H18" s="44"/>
      <c r="I18" s="43">
        <f>Muži_HK!N54</f>
        <v>0</v>
      </c>
      <c r="J18" s="44" t="s">
        <v>6</v>
      </c>
      <c r="K18" s="44">
        <f>Muži_HK!P54</f>
        <v>0</v>
      </c>
      <c r="L18" s="44"/>
      <c r="M18" s="44"/>
      <c r="N18" s="43">
        <f>Muži_HK!P43</f>
        <v>0</v>
      </c>
      <c r="O18" s="44" t="s">
        <v>6</v>
      </c>
      <c r="P18" s="44">
        <f>Muži_HK!N43</f>
        <v>0</v>
      </c>
      <c r="Q18" s="44"/>
      <c r="R18" s="44"/>
      <c r="S18" s="133"/>
      <c r="T18" s="134"/>
      <c r="U18" s="135"/>
      <c r="V18" s="44"/>
      <c r="W18" s="44"/>
      <c r="X18" s="43">
        <f>U22</f>
        <v>0</v>
      </c>
      <c r="Y18" s="44" t="s">
        <v>6</v>
      </c>
      <c r="Z18" s="45">
        <f>S22</f>
        <v>0</v>
      </c>
      <c r="AA18" s="44"/>
      <c r="AB18" s="44"/>
      <c r="AC18" s="43">
        <f>U26</f>
        <v>0</v>
      </c>
      <c r="AD18" s="44" t="s">
        <v>6</v>
      </c>
      <c r="AE18" s="45">
        <f>S26</f>
        <v>0</v>
      </c>
      <c r="AF18" s="44"/>
      <c r="AG18" s="44"/>
      <c r="AH18" s="44"/>
      <c r="AI18" s="44"/>
      <c r="AJ18" s="44"/>
      <c r="AK18" s="44"/>
      <c r="AL18" s="44"/>
      <c r="AM18" s="44"/>
      <c r="AN18" s="43"/>
      <c r="AO18" s="44"/>
      <c r="AP18" s="46"/>
      <c r="AQ18" s="44"/>
      <c r="AR18" s="44"/>
      <c r="AS18" s="25"/>
      <c r="AT18" s="25"/>
      <c r="AY18" s="35"/>
    </row>
    <row r="19" spans="2:51" x14ac:dyDescent="0.2">
      <c r="B19" s="35"/>
      <c r="C19" s="142"/>
      <c r="D19" s="43">
        <f>Muži_HK!N66</f>
        <v>0</v>
      </c>
      <c r="E19" s="44" t="s">
        <v>6</v>
      </c>
      <c r="F19" s="44">
        <f>Muži_HK!P66</f>
        <v>0</v>
      </c>
      <c r="G19" s="44"/>
      <c r="H19" s="44"/>
      <c r="I19" s="43">
        <f>Muži_HK!P69</f>
        <v>0</v>
      </c>
      <c r="J19" s="44" t="s">
        <v>6</v>
      </c>
      <c r="K19" s="44">
        <f>Muži_HK!N69</f>
        <v>0</v>
      </c>
      <c r="L19" s="44"/>
      <c r="M19" s="44"/>
      <c r="N19" s="43">
        <f>Muži_HK!N58</f>
        <v>0</v>
      </c>
      <c r="O19" s="44" t="s">
        <v>6</v>
      </c>
      <c r="P19" s="44">
        <f>Muži_HK!P58</f>
        <v>0</v>
      </c>
      <c r="Q19" s="44"/>
      <c r="R19" s="44"/>
      <c r="S19" s="150"/>
      <c r="T19" s="151"/>
      <c r="U19" s="152"/>
      <c r="V19" s="44"/>
      <c r="W19" s="44"/>
      <c r="X19" s="43">
        <f>U23</f>
        <v>0</v>
      </c>
      <c r="Y19" s="44" t="s">
        <v>6</v>
      </c>
      <c r="Z19" s="45">
        <f>S23</f>
        <v>0</v>
      </c>
      <c r="AA19" s="44"/>
      <c r="AB19" s="44"/>
      <c r="AC19" s="43">
        <f>U27</f>
        <v>0</v>
      </c>
      <c r="AD19" s="44" t="s">
        <v>6</v>
      </c>
      <c r="AE19" s="45">
        <f>S27</f>
        <v>0</v>
      </c>
      <c r="AF19" s="44"/>
      <c r="AG19" s="44"/>
      <c r="AH19" s="44"/>
      <c r="AI19" s="44"/>
      <c r="AJ19" s="44"/>
      <c r="AK19" s="44"/>
      <c r="AL19" s="44"/>
      <c r="AM19" s="44"/>
      <c r="AN19" s="43"/>
      <c r="AO19" s="44"/>
      <c r="AP19" s="46"/>
      <c r="AQ19" s="44"/>
      <c r="AR19" s="44"/>
      <c r="AS19" s="25"/>
      <c r="AT19" s="25"/>
      <c r="AY19" s="35"/>
    </row>
    <row r="20" spans="2:51" x14ac:dyDescent="0.2">
      <c r="B20" s="24"/>
      <c r="C20" s="139" t="str">
        <f>Muži_HK!H7</f>
        <v>BK NAPOS Vysoká n.L.</v>
      </c>
      <c r="D20" s="26">
        <f>Muži_HK!N24</f>
        <v>0</v>
      </c>
      <c r="E20" s="27" t="s">
        <v>6</v>
      </c>
      <c r="F20" s="27">
        <f>Muži_HK!P24</f>
        <v>0</v>
      </c>
      <c r="G20" s="27">
        <f t="shared" si="0"/>
        <v>0</v>
      </c>
      <c r="H20" s="27">
        <f t="shared" si="1"/>
        <v>0</v>
      </c>
      <c r="I20" s="26">
        <f>Muži_HK!P11</f>
        <v>0</v>
      </c>
      <c r="J20" s="27" t="s">
        <v>6</v>
      </c>
      <c r="K20" s="27">
        <f>Muži_HK!N11</f>
        <v>0</v>
      </c>
      <c r="L20" s="27">
        <f t="shared" si="2"/>
        <v>0</v>
      </c>
      <c r="M20" s="27">
        <f t="shared" si="3"/>
        <v>0</v>
      </c>
      <c r="N20" s="26">
        <f>Muži_HK!N14</f>
        <v>0</v>
      </c>
      <c r="O20" s="27" t="s">
        <v>6</v>
      </c>
      <c r="P20" s="27">
        <f>Muži_HK!P14</f>
        <v>0</v>
      </c>
      <c r="Q20" s="27">
        <f t="shared" si="4"/>
        <v>0</v>
      </c>
      <c r="R20" s="27">
        <f t="shared" si="5"/>
        <v>0</v>
      </c>
      <c r="S20" s="26">
        <f>Muži_HK!P18</f>
        <v>0</v>
      </c>
      <c r="T20" s="27" t="s">
        <v>6</v>
      </c>
      <c r="U20" s="28">
        <f>Muži_HK!N18</f>
        <v>0</v>
      </c>
      <c r="V20" s="27">
        <f t="shared" si="6"/>
        <v>0</v>
      </c>
      <c r="W20" s="27">
        <f t="shared" si="7"/>
        <v>0</v>
      </c>
      <c r="X20" s="144"/>
      <c r="Y20" s="145"/>
      <c r="Z20" s="146"/>
      <c r="AA20" s="27">
        <f t="shared" si="8"/>
        <v>0</v>
      </c>
      <c r="AB20" s="27">
        <f t="shared" si="9"/>
        <v>0</v>
      </c>
      <c r="AC20" s="26">
        <f>Z24</f>
        <v>0</v>
      </c>
      <c r="AD20" s="27" t="s">
        <v>6</v>
      </c>
      <c r="AE20" s="28">
        <f>X24</f>
        <v>0</v>
      </c>
      <c r="AF20" s="27">
        <f t="shared" si="10"/>
        <v>0</v>
      </c>
      <c r="AG20" s="27">
        <f t="shared" si="11"/>
        <v>0</v>
      </c>
      <c r="AH20" s="27" t="e">
        <f>IF(#REF!&gt;#REF!,2,0)</f>
        <v>#REF!</v>
      </c>
      <c r="AI20" s="27" t="e">
        <f>IF(#REF!&lt;#REF!,1,0)</f>
        <v>#REF!</v>
      </c>
      <c r="AJ20" s="27" t="e">
        <f>IF(#REF!&gt;#REF!,2,0)</f>
        <v>#REF!</v>
      </c>
      <c r="AK20" s="27" t="e">
        <f>IF(#REF!&lt;#REF!,1,0)</f>
        <v>#REF!</v>
      </c>
      <c r="AL20" s="27" t="e">
        <f>IF(#REF!&gt;#REF!,2,0)</f>
        <v>#REF!</v>
      </c>
      <c r="AM20" s="27" t="e">
        <f>IF(#REF!&lt;#REF!,1,0)</f>
        <v>#REF!</v>
      </c>
      <c r="AN20" s="26" t="e">
        <f>#REF!</f>
        <v>#REF!</v>
      </c>
      <c r="AO20" s="27" t="s">
        <v>6</v>
      </c>
      <c r="AP20" s="29" t="e">
        <f>#REF!</f>
        <v>#REF!</v>
      </c>
      <c r="AQ20" s="27" t="e">
        <f t="shared" si="12"/>
        <v>#REF!</v>
      </c>
      <c r="AR20" s="27" t="e">
        <f t="shared" si="13"/>
        <v>#REF!</v>
      </c>
      <c r="AS20" s="25" t="e">
        <f>IF(#REF!&gt;#REF!,2,0)</f>
        <v>#REF!</v>
      </c>
      <c r="AT20" s="25" t="e">
        <f>IF(#REF!&lt;#REF!,1,0)</f>
        <v>#REF!</v>
      </c>
      <c r="AU20" s="3" t="e">
        <f>G20+L20+Q20+V20+AA20+AF20+#REF!+AH20+#REF!+AJ20+AL20+AQ20+#REF!+AS20</f>
        <v>#REF!</v>
      </c>
      <c r="AV20" s="3" t="e">
        <f>H20+M20+R20+W20+AB20+AG20+#REF!+AI20+#REF!+AK20+AM20+AR20+#REF!+AT20</f>
        <v>#REF!</v>
      </c>
      <c r="AW20" s="3" t="e">
        <f>D20+I20+N20+S20+X20+AC20+#REF!+#REF!+#REF!+#REF!+#REF!+AN20+#REF!+#REF!</f>
        <v>#REF!</v>
      </c>
      <c r="AX20" s="3" t="e">
        <f>F20+K20+P20+U20+Z20+AE20+#REF!+#REF!+#REF!+#REF!+#REF!+AP20+#REF!+#REF!</f>
        <v>#REF!</v>
      </c>
      <c r="AY20" s="35"/>
    </row>
    <row r="21" spans="2:51" x14ac:dyDescent="0.2">
      <c r="B21" s="35"/>
      <c r="C21" s="140"/>
      <c r="D21" s="31">
        <f>Muži_HK!P39</f>
        <v>0</v>
      </c>
      <c r="E21" s="32" t="s">
        <v>6</v>
      </c>
      <c r="F21" s="32">
        <f>Muži_HK!N39</f>
        <v>0</v>
      </c>
      <c r="G21" s="32">
        <f t="shared" si="0"/>
        <v>0</v>
      </c>
      <c r="H21" s="32">
        <f t="shared" si="1"/>
        <v>0</v>
      </c>
      <c r="I21" s="31">
        <f>Muži_HK!N26</f>
        <v>0</v>
      </c>
      <c r="J21" s="32" t="s">
        <v>6</v>
      </c>
      <c r="K21" s="32">
        <f>Muži_HK!P26</f>
        <v>0</v>
      </c>
      <c r="L21" s="32">
        <f t="shared" si="2"/>
        <v>0</v>
      </c>
      <c r="M21" s="32">
        <f t="shared" si="3"/>
        <v>0</v>
      </c>
      <c r="N21" s="31">
        <f>Muži_HK!P29</f>
        <v>0</v>
      </c>
      <c r="O21" s="32" t="s">
        <v>6</v>
      </c>
      <c r="P21" s="32">
        <f>Muži_HK!N29</f>
        <v>0</v>
      </c>
      <c r="Q21" s="32">
        <f t="shared" si="4"/>
        <v>0</v>
      </c>
      <c r="R21" s="32">
        <f t="shared" si="5"/>
        <v>0</v>
      </c>
      <c r="S21" s="31">
        <f>Muži_HK!N33</f>
        <v>0</v>
      </c>
      <c r="T21" s="32" t="s">
        <v>6</v>
      </c>
      <c r="U21" s="33">
        <f>Muži_HK!P33</f>
        <v>0</v>
      </c>
      <c r="V21" s="32">
        <f t="shared" si="6"/>
        <v>0</v>
      </c>
      <c r="W21" s="32">
        <f t="shared" si="7"/>
        <v>0</v>
      </c>
      <c r="X21" s="147"/>
      <c r="Y21" s="148"/>
      <c r="Z21" s="149"/>
      <c r="AA21" s="32">
        <f t="shared" si="8"/>
        <v>0</v>
      </c>
      <c r="AB21" s="32">
        <f t="shared" si="9"/>
        <v>0</v>
      </c>
      <c r="AC21" s="31">
        <f>Z25</f>
        <v>0</v>
      </c>
      <c r="AD21" s="32" t="s">
        <v>6</v>
      </c>
      <c r="AE21" s="33">
        <f>X25</f>
        <v>0</v>
      </c>
      <c r="AF21" s="32">
        <f t="shared" si="10"/>
        <v>0</v>
      </c>
      <c r="AG21" s="32">
        <f t="shared" si="11"/>
        <v>0</v>
      </c>
      <c r="AH21" s="32" t="e">
        <f>IF(#REF!&gt;#REF!,2,0)</f>
        <v>#REF!</v>
      </c>
      <c r="AI21" s="32" t="e">
        <f>IF(#REF!&lt;#REF!,1,0)</f>
        <v>#REF!</v>
      </c>
      <c r="AJ21" s="32" t="e">
        <f>IF(#REF!&gt;#REF!,2,0)</f>
        <v>#REF!</v>
      </c>
      <c r="AK21" s="32" t="e">
        <f>IF(#REF!&lt;#REF!,1,0)</f>
        <v>#REF!</v>
      </c>
      <c r="AL21" s="32" t="e">
        <f>IF(#REF!&gt;#REF!,2,0)</f>
        <v>#REF!</v>
      </c>
      <c r="AM21" s="32" t="e">
        <f>IF(#REF!&lt;#REF!,1,0)</f>
        <v>#REF!</v>
      </c>
      <c r="AN21" s="31" t="e">
        <f>#REF!</f>
        <v>#REF!</v>
      </c>
      <c r="AO21" s="32" t="s">
        <v>6</v>
      </c>
      <c r="AP21" s="34" t="e">
        <f>#REF!</f>
        <v>#REF!</v>
      </c>
      <c r="AQ21" s="32" t="e">
        <f t="shared" si="12"/>
        <v>#REF!</v>
      </c>
      <c r="AR21" s="32" t="e">
        <f t="shared" si="13"/>
        <v>#REF!</v>
      </c>
      <c r="AS21" s="25" t="e">
        <f>IF(#REF!&gt;#REF!,2,0)</f>
        <v>#REF!</v>
      </c>
      <c r="AT21" s="25" t="e">
        <f>IF(#REF!&lt;#REF!,1,0)</f>
        <v>#REF!</v>
      </c>
      <c r="AU21" s="3" t="e">
        <f>G21+L21+Q21+V21+AA21+AF21+#REF!+AH21+#REF!+AJ21+AL21+AQ21+#REF!+AS21</f>
        <v>#REF!</v>
      </c>
      <c r="AV21" s="3" t="e">
        <f>H21+M21+R21+W21+AB21+AG21+#REF!+AI21+#REF!+AK21+AM21+AR21+#REF!+AT21</f>
        <v>#REF!</v>
      </c>
      <c r="AW21" s="3" t="e">
        <f>D21+I21+N21+S21+X21+AC21+#REF!+#REF!+#REF!+#REF!+#REF!+AN21+#REF!+#REF!</f>
        <v>#REF!</v>
      </c>
      <c r="AX21" s="3" t="e">
        <f>F21+K21+P21+U21+Z21+AE21+#REF!+#REF!+#REF!+#REF!+#REF!+AP21+#REF!+#REF!</f>
        <v>#REF!</v>
      </c>
      <c r="AY21" s="35"/>
    </row>
    <row r="22" spans="2:51" x14ac:dyDescent="0.2">
      <c r="B22" s="35"/>
      <c r="C22" s="141"/>
      <c r="D22" s="43">
        <f>Muži_HK!N55</f>
        <v>0</v>
      </c>
      <c r="E22" s="44" t="s">
        <v>6</v>
      </c>
      <c r="F22" s="44">
        <f>Muži_HK!P55</f>
        <v>0</v>
      </c>
      <c r="G22" s="44"/>
      <c r="H22" s="44"/>
      <c r="I22" s="43">
        <f>Muži_HK!P42</f>
        <v>0</v>
      </c>
      <c r="J22" s="44" t="s">
        <v>6</v>
      </c>
      <c r="K22" s="44">
        <f>Muži_HK!N42</f>
        <v>0</v>
      </c>
      <c r="L22" s="44"/>
      <c r="M22" s="44"/>
      <c r="N22" s="43">
        <f>Muži_HK!N45</f>
        <v>0</v>
      </c>
      <c r="O22" s="44" t="s">
        <v>6</v>
      </c>
      <c r="P22" s="44">
        <f>Muži_HK!P45</f>
        <v>0</v>
      </c>
      <c r="Q22" s="44"/>
      <c r="R22" s="44"/>
      <c r="S22" s="43">
        <f>Muži_HK!P49</f>
        <v>0</v>
      </c>
      <c r="T22" s="44" t="s">
        <v>6</v>
      </c>
      <c r="U22" s="45">
        <f>Muži_HK!N49</f>
        <v>0</v>
      </c>
      <c r="V22" s="44"/>
      <c r="W22" s="44"/>
      <c r="X22" s="133"/>
      <c r="Y22" s="134"/>
      <c r="Z22" s="135"/>
      <c r="AA22" s="44"/>
      <c r="AB22" s="44"/>
      <c r="AC22" s="43">
        <f>Z26</f>
        <v>0</v>
      </c>
      <c r="AD22" s="44" t="s">
        <v>6</v>
      </c>
      <c r="AE22" s="45">
        <f>X26</f>
        <v>0</v>
      </c>
      <c r="AF22" s="44"/>
      <c r="AG22" s="44"/>
      <c r="AH22" s="44"/>
      <c r="AI22" s="44"/>
      <c r="AJ22" s="44"/>
      <c r="AK22" s="44"/>
      <c r="AL22" s="44"/>
      <c r="AM22" s="44"/>
      <c r="AN22" s="43"/>
      <c r="AO22" s="44"/>
      <c r="AP22" s="46"/>
      <c r="AQ22" s="44"/>
      <c r="AR22" s="44"/>
      <c r="AS22" s="25"/>
      <c r="AT22" s="25"/>
      <c r="AY22" s="35"/>
    </row>
    <row r="23" spans="2:51" x14ac:dyDescent="0.2">
      <c r="B23" s="35"/>
      <c r="C23" s="142"/>
      <c r="D23" s="43">
        <f>Muži_HK!P70</f>
        <v>0</v>
      </c>
      <c r="E23" s="44" t="s">
        <v>6</v>
      </c>
      <c r="F23" s="44">
        <f>Muži_HK!N70</f>
        <v>0</v>
      </c>
      <c r="G23" s="44"/>
      <c r="H23" s="44"/>
      <c r="I23" s="43">
        <f>Muži_HK!N57</f>
        <v>53</v>
      </c>
      <c r="J23" s="44" t="s">
        <v>6</v>
      </c>
      <c r="K23" s="44">
        <f>Muži_HK!P57</f>
        <v>63</v>
      </c>
      <c r="L23" s="44"/>
      <c r="M23" s="44"/>
      <c r="N23" s="43">
        <f>Muži_HK!P60</f>
        <v>0</v>
      </c>
      <c r="O23" s="44" t="s">
        <v>6</v>
      </c>
      <c r="P23" s="44">
        <f>Muži_HK!N60</f>
        <v>0</v>
      </c>
      <c r="Q23" s="44"/>
      <c r="R23" s="44"/>
      <c r="S23" s="43">
        <f>Muži_HK!N64</f>
        <v>0</v>
      </c>
      <c r="T23" s="44" t="s">
        <v>6</v>
      </c>
      <c r="U23" s="45">
        <f>Muži_HK!P64</f>
        <v>0</v>
      </c>
      <c r="V23" s="44"/>
      <c r="W23" s="44"/>
      <c r="X23" s="150"/>
      <c r="Y23" s="151"/>
      <c r="Z23" s="152"/>
      <c r="AA23" s="44"/>
      <c r="AB23" s="44"/>
      <c r="AC23" s="31">
        <f>Z27</f>
        <v>0</v>
      </c>
      <c r="AD23" s="32" t="s">
        <v>6</v>
      </c>
      <c r="AE23" s="33">
        <f>X27</f>
        <v>0</v>
      </c>
      <c r="AF23" s="44"/>
      <c r="AG23" s="44"/>
      <c r="AH23" s="44"/>
      <c r="AI23" s="44"/>
      <c r="AJ23" s="44"/>
      <c r="AK23" s="44"/>
      <c r="AL23" s="44"/>
      <c r="AM23" s="44"/>
      <c r="AN23" s="43"/>
      <c r="AO23" s="44"/>
      <c r="AP23" s="46"/>
      <c r="AQ23" s="44"/>
      <c r="AR23" s="44"/>
      <c r="AS23" s="25"/>
      <c r="AT23" s="25"/>
      <c r="AY23" s="35"/>
    </row>
    <row r="24" spans="2:51" x14ac:dyDescent="0.2">
      <c r="B24" s="24"/>
      <c r="C24" s="139" t="str">
        <f>Muži_HK!H8</f>
        <v>BK REBELS Hradec Králové</v>
      </c>
      <c r="D24" s="26">
        <f>Muži_HK!P10</f>
        <v>57</v>
      </c>
      <c r="E24" s="27" t="s">
        <v>6</v>
      </c>
      <c r="F24" s="27">
        <f>Muži_HK!N10</f>
        <v>39</v>
      </c>
      <c r="G24" s="27">
        <f t="shared" si="0"/>
        <v>2</v>
      </c>
      <c r="H24" s="27">
        <f t="shared" si="1"/>
        <v>0</v>
      </c>
      <c r="I24" s="26">
        <f>Muži_HK!P16</f>
        <v>0</v>
      </c>
      <c r="J24" s="27" t="s">
        <v>6</v>
      </c>
      <c r="K24" s="27">
        <f>Muži_HK!N16</f>
        <v>0</v>
      </c>
      <c r="L24" s="27">
        <f t="shared" si="2"/>
        <v>0</v>
      </c>
      <c r="M24" s="27">
        <f t="shared" si="3"/>
        <v>0</v>
      </c>
      <c r="N24" s="26">
        <f>Muži_HK!P22</f>
        <v>0</v>
      </c>
      <c r="O24" s="27" t="s">
        <v>6</v>
      </c>
      <c r="P24" s="27">
        <f>Muži_HK!N22</f>
        <v>0</v>
      </c>
      <c r="Q24" s="27">
        <f t="shared" si="4"/>
        <v>0</v>
      </c>
      <c r="R24" s="27">
        <f t="shared" si="5"/>
        <v>0</v>
      </c>
      <c r="S24" s="26">
        <f>Muži_HK!N13</f>
        <v>0</v>
      </c>
      <c r="T24" s="27" t="s">
        <v>6</v>
      </c>
      <c r="U24" s="28">
        <f>Muži_HK!P13</f>
        <v>0</v>
      </c>
      <c r="V24" s="27">
        <f t="shared" si="6"/>
        <v>0</v>
      </c>
      <c r="W24" s="27">
        <f t="shared" si="7"/>
        <v>0</v>
      </c>
      <c r="X24" s="26">
        <f>Muži_HK!N19</f>
        <v>0</v>
      </c>
      <c r="Y24" s="27" t="s">
        <v>6</v>
      </c>
      <c r="Z24" s="28">
        <f>Muži_HK!P19</f>
        <v>0</v>
      </c>
      <c r="AA24" s="27">
        <f t="shared" si="8"/>
        <v>0</v>
      </c>
      <c r="AB24" s="27">
        <f t="shared" si="9"/>
        <v>0</v>
      </c>
      <c r="AC24" s="130"/>
      <c r="AD24" s="131"/>
      <c r="AE24" s="132"/>
      <c r="AF24" s="27">
        <f t="shared" si="10"/>
        <v>0</v>
      </c>
      <c r="AG24" s="27">
        <f t="shared" si="11"/>
        <v>0</v>
      </c>
      <c r="AH24" s="27" t="e">
        <f>IF(#REF!&gt;#REF!,2,0)</f>
        <v>#REF!</v>
      </c>
      <c r="AI24" s="27" t="e">
        <f>IF(#REF!&lt;#REF!,1,0)</f>
        <v>#REF!</v>
      </c>
      <c r="AJ24" s="27" t="e">
        <f>IF(#REF!&gt;#REF!,2,0)</f>
        <v>#REF!</v>
      </c>
      <c r="AK24" s="27" t="e">
        <f>IF(#REF!&lt;#REF!,1,0)</f>
        <v>#REF!</v>
      </c>
      <c r="AL24" s="27" t="e">
        <f>IF(#REF!&gt;#REF!,2,0)</f>
        <v>#REF!</v>
      </c>
      <c r="AM24" s="27" t="e">
        <f>IF(#REF!&lt;#REF!,1,0)</f>
        <v>#REF!</v>
      </c>
      <c r="AN24" s="26" t="e">
        <f>#REF!</f>
        <v>#REF!</v>
      </c>
      <c r="AO24" s="27" t="s">
        <v>6</v>
      </c>
      <c r="AP24" s="29" t="e">
        <f>#REF!</f>
        <v>#REF!</v>
      </c>
      <c r="AQ24" s="27" t="e">
        <f t="shared" si="12"/>
        <v>#REF!</v>
      </c>
      <c r="AR24" s="27" t="e">
        <f t="shared" si="13"/>
        <v>#REF!</v>
      </c>
      <c r="AS24" s="25" t="e">
        <f>IF(#REF!&gt;#REF!,2,0)</f>
        <v>#REF!</v>
      </c>
      <c r="AT24" s="25" t="e">
        <f>IF(#REF!&lt;#REF!,1,0)</f>
        <v>#REF!</v>
      </c>
      <c r="AU24" s="3" t="e">
        <f>G24+L24+Q24+V24+AA24+AF24+#REF!+AH24+#REF!+AJ24+AL24+AQ24+#REF!+AS24</f>
        <v>#REF!</v>
      </c>
      <c r="AV24" s="3" t="e">
        <f>H24+M24+R24+W24+AB24+AG24+#REF!+AI24+#REF!+AK24+AM24+AR24+#REF!+AT24</f>
        <v>#REF!</v>
      </c>
      <c r="AW24" s="3" t="e">
        <f>D24+I24+N24+S24+X24+AC24+#REF!+#REF!+#REF!+#REF!+#REF!+AN24+#REF!+#REF!</f>
        <v>#REF!</v>
      </c>
      <c r="AX24" s="3" t="e">
        <f>F24+K24+P24+U24+Z24+AE24+#REF!+#REF!+#REF!+#REF!+#REF!+AP24+#REF!+#REF!</f>
        <v>#REF!</v>
      </c>
      <c r="AY24" s="35"/>
    </row>
    <row r="25" spans="2:51" ht="13.5" thickBot="1" x14ac:dyDescent="0.25">
      <c r="B25" s="35"/>
      <c r="C25" s="140"/>
      <c r="D25" s="43">
        <f>Muži_HK!N25</f>
        <v>0</v>
      </c>
      <c r="E25" s="44" t="s">
        <v>6</v>
      </c>
      <c r="F25" s="44">
        <f>Muži_HK!P25</f>
        <v>0</v>
      </c>
      <c r="G25" s="44">
        <f t="shared" si="0"/>
        <v>0</v>
      </c>
      <c r="H25" s="44">
        <f t="shared" si="1"/>
        <v>0</v>
      </c>
      <c r="I25" s="43">
        <f>Muži_HK!N31</f>
        <v>0</v>
      </c>
      <c r="J25" s="44" t="s">
        <v>6</v>
      </c>
      <c r="K25" s="44">
        <f>Muži_HK!P31</f>
        <v>0</v>
      </c>
      <c r="L25" s="44">
        <f t="shared" si="2"/>
        <v>0</v>
      </c>
      <c r="M25" s="44">
        <f t="shared" si="3"/>
        <v>0</v>
      </c>
      <c r="N25" s="43">
        <f>Muži_HK!N37</f>
        <v>0</v>
      </c>
      <c r="O25" s="44" t="s">
        <v>6</v>
      </c>
      <c r="P25" s="44">
        <f>Muži_HK!P37</f>
        <v>0</v>
      </c>
      <c r="Q25" s="44">
        <f t="shared" si="4"/>
        <v>0</v>
      </c>
      <c r="R25" s="44">
        <f t="shared" si="5"/>
        <v>0</v>
      </c>
      <c r="S25" s="43">
        <f>Muži_HK!P28</f>
        <v>0</v>
      </c>
      <c r="T25" s="44" t="s">
        <v>6</v>
      </c>
      <c r="U25" s="45">
        <f>Muži_HK!N28</f>
        <v>0</v>
      </c>
      <c r="V25" s="44">
        <f t="shared" si="6"/>
        <v>0</v>
      </c>
      <c r="W25" s="44">
        <f t="shared" si="7"/>
        <v>0</v>
      </c>
      <c r="X25" s="43">
        <f>Muži_HK!P34</f>
        <v>0</v>
      </c>
      <c r="Y25" s="44" t="s">
        <v>6</v>
      </c>
      <c r="Z25" s="45">
        <f>Muži_HK!N34</f>
        <v>0</v>
      </c>
      <c r="AA25" s="41">
        <f t="shared" si="8"/>
        <v>0</v>
      </c>
      <c r="AB25" s="41">
        <f t="shared" si="9"/>
        <v>0</v>
      </c>
      <c r="AC25" s="133"/>
      <c r="AD25" s="134"/>
      <c r="AE25" s="135"/>
      <c r="AF25" s="41">
        <f t="shared" si="10"/>
        <v>0</v>
      </c>
      <c r="AG25" s="41">
        <f t="shared" si="11"/>
        <v>0</v>
      </c>
      <c r="AH25" s="32" t="e">
        <f>IF(#REF!&gt;#REF!,2,0)</f>
        <v>#REF!</v>
      </c>
      <c r="AI25" s="32" t="e">
        <f>IF(#REF!&lt;#REF!,1,0)</f>
        <v>#REF!</v>
      </c>
      <c r="AJ25" s="32" t="e">
        <f>IF(#REF!&gt;#REF!,2,0)</f>
        <v>#REF!</v>
      </c>
      <c r="AK25" s="32" t="e">
        <f>IF(#REF!&lt;#REF!,1,0)</f>
        <v>#REF!</v>
      </c>
      <c r="AL25" s="32" t="e">
        <f>IF(#REF!&gt;#REF!,2,0)</f>
        <v>#REF!</v>
      </c>
      <c r="AM25" s="32" t="e">
        <f>IF(#REF!&lt;#REF!,1,0)</f>
        <v>#REF!</v>
      </c>
      <c r="AN25" s="31" t="e">
        <f>#REF!</f>
        <v>#REF!</v>
      </c>
      <c r="AO25" s="32" t="s">
        <v>6</v>
      </c>
      <c r="AP25" s="34" t="e">
        <f>#REF!</f>
        <v>#REF!</v>
      </c>
      <c r="AQ25" s="32" t="e">
        <f t="shared" si="12"/>
        <v>#REF!</v>
      </c>
      <c r="AR25" s="32" t="e">
        <f t="shared" si="13"/>
        <v>#REF!</v>
      </c>
      <c r="AS25" s="25" t="e">
        <f>IF(#REF!&gt;#REF!,2,0)</f>
        <v>#REF!</v>
      </c>
      <c r="AT25" s="25" t="e">
        <f>IF(#REF!&lt;#REF!,1,0)</f>
        <v>#REF!</v>
      </c>
      <c r="AU25" s="3" t="e">
        <f>G25+L25+Q25+V25+AA25+AF25+#REF!+AH25+#REF!+AJ25+AL25+AQ25+#REF!+AS25</f>
        <v>#REF!</v>
      </c>
      <c r="AV25" s="3" t="e">
        <f>H25+M25+R25+W25+AB25+AG25+#REF!+AI25+#REF!+AK25+AM25+AR25+#REF!+AT25</f>
        <v>#REF!</v>
      </c>
      <c r="AW25" s="3" t="e">
        <f>D25+I25+N25+S25+X25+AC25+#REF!+#REF!+#REF!+#REF!+#REF!+AN25+#REF!+#REF!</f>
        <v>#REF!</v>
      </c>
      <c r="AX25" s="3" t="e">
        <f>F25+K25+P25+U25+Z25+AE25+#REF!+#REF!+#REF!+#REF!+#REF!+AP25+#REF!+#REF!</f>
        <v>#REF!</v>
      </c>
      <c r="AY25" s="35"/>
    </row>
    <row r="26" spans="2:51" x14ac:dyDescent="0.2">
      <c r="B26" s="35"/>
      <c r="C26" s="141"/>
      <c r="D26" s="26">
        <f>Muži_HK!P41</f>
        <v>0</v>
      </c>
      <c r="E26" s="27" t="s">
        <v>6</v>
      </c>
      <c r="F26" s="27">
        <f>Muži_HK!N41</f>
        <v>0</v>
      </c>
      <c r="G26" s="27">
        <f>IF(D26&gt;F26,2,0)</f>
        <v>0</v>
      </c>
      <c r="H26" s="27">
        <f>IF(D26&lt;F26,1,0)</f>
        <v>0</v>
      </c>
      <c r="I26" s="26">
        <f>Muži_HK!P47</f>
        <v>0</v>
      </c>
      <c r="J26" s="27" t="s">
        <v>6</v>
      </c>
      <c r="K26" s="27">
        <f>Muži_HK!N47</f>
        <v>0</v>
      </c>
      <c r="L26" s="27">
        <f>IF(I26&gt;K26,2,0)</f>
        <v>0</v>
      </c>
      <c r="M26" s="27">
        <f>IF(I26&lt;K26,1,0)</f>
        <v>0</v>
      </c>
      <c r="N26" s="26">
        <f>Muži_HK!P53</f>
        <v>0</v>
      </c>
      <c r="O26" s="27" t="s">
        <v>6</v>
      </c>
      <c r="P26" s="27">
        <f>Muži_HK!N53</f>
        <v>0</v>
      </c>
      <c r="Q26" s="27">
        <f>IF(N26&gt;P26,2,0)</f>
        <v>0</v>
      </c>
      <c r="R26" s="27">
        <f>IF(N26&lt;P26,1,0)</f>
        <v>0</v>
      </c>
      <c r="S26" s="26">
        <f>Muži_HK!N44</f>
        <v>0</v>
      </c>
      <c r="T26" s="27" t="s">
        <v>6</v>
      </c>
      <c r="U26" s="28">
        <f>Muži_HK!P44</f>
        <v>0</v>
      </c>
      <c r="V26" s="27">
        <f>IF(S26&gt;U26,2,0)</f>
        <v>0</v>
      </c>
      <c r="W26" s="27">
        <f>IF(S26&lt;U26,1,0)</f>
        <v>0</v>
      </c>
      <c r="X26" s="26">
        <f>Muži_HK!N50</f>
        <v>0</v>
      </c>
      <c r="Y26" s="27" t="s">
        <v>6</v>
      </c>
      <c r="Z26" s="28">
        <f>Muži_HK!P50</f>
        <v>0</v>
      </c>
      <c r="AA26" s="27">
        <f>IF(X26&gt;Z26,2,0)</f>
        <v>0</v>
      </c>
      <c r="AB26" s="27">
        <f>IF(X26&lt;Z26,1,0)</f>
        <v>0</v>
      </c>
      <c r="AC26" s="133"/>
      <c r="AD26" s="134"/>
      <c r="AE26" s="135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</row>
    <row r="27" spans="2:51" ht="13.5" thickBot="1" x14ac:dyDescent="0.25">
      <c r="B27" s="39"/>
      <c r="C27" s="143"/>
      <c r="D27" s="40">
        <f>Muži_HK!N56</f>
        <v>0</v>
      </c>
      <c r="E27" s="41" t="s">
        <v>6</v>
      </c>
      <c r="F27" s="41">
        <f>Muži_HK!P56</f>
        <v>0</v>
      </c>
      <c r="G27" s="41">
        <f>IF(D27&gt;F27,2,0)</f>
        <v>0</v>
      </c>
      <c r="H27" s="41">
        <f>IF(D27&lt;F27,1,0)</f>
        <v>0</v>
      </c>
      <c r="I27" s="40">
        <f>Muži_HK!N62</f>
        <v>0</v>
      </c>
      <c r="J27" s="41" t="s">
        <v>6</v>
      </c>
      <c r="K27" s="41">
        <f>Muži_HK!P62</f>
        <v>0</v>
      </c>
      <c r="L27" s="41">
        <f>IF(I27&gt;K27,2,0)</f>
        <v>0</v>
      </c>
      <c r="M27" s="41">
        <f>IF(I27&lt;K27,1,0)</f>
        <v>0</v>
      </c>
      <c r="N27" s="40">
        <f>Muži_HK!N68</f>
        <v>0</v>
      </c>
      <c r="O27" s="41" t="s">
        <v>6</v>
      </c>
      <c r="P27" s="41">
        <f>Muži_HK!P68</f>
        <v>0</v>
      </c>
      <c r="Q27" s="41">
        <f>IF(N27&gt;P27,2,0)</f>
        <v>0</v>
      </c>
      <c r="R27" s="41">
        <f>IF(N27&lt;P27,1,0)</f>
        <v>0</v>
      </c>
      <c r="S27" s="40">
        <f>Muži_HK!P59</f>
        <v>0</v>
      </c>
      <c r="T27" s="41" t="s">
        <v>6</v>
      </c>
      <c r="U27" s="42">
        <f>Muži_HK!N59</f>
        <v>0</v>
      </c>
      <c r="V27" s="41">
        <f>IF(S27&gt;U27,2,0)</f>
        <v>0</v>
      </c>
      <c r="W27" s="41">
        <f>IF(S27&lt;U27,1,0)</f>
        <v>0</v>
      </c>
      <c r="X27" s="40">
        <f>Muži_HK!P65</f>
        <v>0</v>
      </c>
      <c r="Y27" s="41" t="s">
        <v>6</v>
      </c>
      <c r="Z27" s="42">
        <f>Muži_HK!N65</f>
        <v>0</v>
      </c>
      <c r="AA27" s="41">
        <f>IF(X27&gt;Z27,2,0)</f>
        <v>0</v>
      </c>
      <c r="AB27" s="41">
        <f>IF(X27&lt;Z27,1,0)</f>
        <v>0</v>
      </c>
      <c r="AC27" s="136"/>
      <c r="AD27" s="137"/>
      <c r="AE27" s="138"/>
    </row>
  </sheetData>
  <sheetProtection sheet="1" objects="1" scenarios="1"/>
  <mergeCells count="21">
    <mergeCell ref="AN2:AP3"/>
    <mergeCell ref="S2:U3"/>
    <mergeCell ref="X2:Z3"/>
    <mergeCell ref="AC2:AE3"/>
    <mergeCell ref="C8:C11"/>
    <mergeCell ref="I8:K11"/>
    <mergeCell ref="N12:P15"/>
    <mergeCell ref="B2:C2"/>
    <mergeCell ref="B3:C3"/>
    <mergeCell ref="D2:F3"/>
    <mergeCell ref="I2:K3"/>
    <mergeCell ref="D4:F7"/>
    <mergeCell ref="C4:C7"/>
    <mergeCell ref="N2:P3"/>
    <mergeCell ref="C12:C15"/>
    <mergeCell ref="AC24:AE27"/>
    <mergeCell ref="C16:C19"/>
    <mergeCell ref="C20:C23"/>
    <mergeCell ref="C24:C27"/>
    <mergeCell ref="S16:U19"/>
    <mergeCell ref="X20:Z23"/>
  </mergeCells>
  <phoneticPr fontId="0" type="noConversion"/>
  <conditionalFormatting sqref="AN4:AN25 I4:I7 S20:S27 X4:X19 S4:S15 N4:N11 X24:X27 D8:D27 I12:I27 N16:N27 AC4:AC23">
    <cfRule type="expression" dxfId="7" priority="1" stopIfTrue="1">
      <formula>D4&gt;F4</formula>
    </cfRule>
    <cfRule type="expression" dxfId="6" priority="2" stopIfTrue="1">
      <formula>D4&lt;F4</formula>
    </cfRule>
  </conditionalFormatting>
  <conditionalFormatting sqref="AP4:AP25 K4:K7 Z4:Z19 U4:U15 P4:P11 Z24:Z27 F8:F27 K12:K27 P16:P27 U20:U27 AE4:AE23">
    <cfRule type="expression" dxfId="5" priority="3" stopIfTrue="1">
      <formula>D4&gt;F4</formula>
    </cfRule>
    <cfRule type="expression" dxfId="4" priority="4" stopIfTrue="1">
      <formula>D4&lt;F4</formula>
    </cfRule>
  </conditionalFormatting>
  <conditionalFormatting sqref="AO4:AO25 J4:J7 Y4:Y19 T4:T15 O4:O11 Y24:Y27 E8:E27 J12:J27 O16:O27 T20:T27 AD4:AD23">
    <cfRule type="expression" dxfId="3" priority="5" stopIfTrue="1">
      <formula>D4&gt;F4</formula>
    </cfRule>
    <cfRule type="expression" dxfId="2" priority="6" stopIfTrue="1">
      <formula>D4&lt;F4</formula>
    </cfRule>
  </conditionalFormatting>
  <conditionalFormatting sqref="G8:H8">
    <cfRule type="expression" dxfId="1" priority="7" stopIfTrue="1">
      <formula>$D$8&gt;$F$8</formula>
    </cfRule>
    <cfRule type="expression" dxfId="0" priority="8" stopIfTrue="1">
      <formula>$D$8&lt;$F$8</formula>
    </cfRule>
  </conditionalFormatting>
  <printOptions horizontalCentered="1"/>
  <pageMargins left="0.39370078740157483" right="0.39370078740157483" top="1.5748031496062993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Muži_HK</vt:lpstr>
      <vt:lpstr>Tabulka</vt:lpstr>
      <vt:lpstr>Přehled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Sokolovna</dc:creator>
  <cp:lastModifiedBy>Uživatel systému Windows</cp:lastModifiedBy>
  <cp:revision/>
  <cp:lastPrinted>2017-10-01T08:15:53Z</cp:lastPrinted>
  <dcterms:created xsi:type="dcterms:W3CDTF">2007-07-23T12:29:04Z</dcterms:created>
  <dcterms:modified xsi:type="dcterms:W3CDTF">2017-10-18T11:16:25Z</dcterms:modified>
</cp:coreProperties>
</file>